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cen\AppData\Roaming\iManage\Work\Recent\IRD212724 - Airport Monitoring Report 2020-21\"/>
    </mc:Choice>
  </mc:AlternateContent>
  <xr:revisionPtr revIDLastSave="0" documentId="13_ncr:1_{4D431B12-4E38-48A8-99C3-2ED736259C0F}" xr6:coauthVersionLast="47" xr6:coauthVersionMax="47" xr10:uidLastSave="{00000000-0000-0000-0000-000000000000}"/>
  <bookViews>
    <workbookView xWindow="28680" yWindow="-6855" windowWidth="29040" windowHeight="17640" xr2:uid="{00000000-000D-0000-FFFF-FFFF00000000}"/>
  </bookViews>
  <sheets>
    <sheet name="Contents" sheetId="1" r:id="rId1"/>
    <sheet name="A1.1 Brisbane" sheetId="2" r:id="rId2"/>
    <sheet name="A1.2 Melbourne " sheetId="3" r:id="rId3"/>
    <sheet name="A1.3 Perth" sheetId="4" r:id="rId4"/>
    <sheet name="A1.4 Sydney" sheetId="5" r:id="rId5"/>
  </sheets>
  <definedNames>
    <definedName name="_xlnm.Print_Area" localSheetId="1">'A1.1 Brisbane'!$A$1:$J$135</definedName>
    <definedName name="_xlnm.Print_Area" localSheetId="2">'A1.2 Melbourne '!$A$1:$H$128</definedName>
    <definedName name="_xlnm.Print_Area" localSheetId="3">'A1.3 Perth'!$A:$I</definedName>
    <definedName name="_xlnm.Print_Area" localSheetId="4">'A1.4 Sydney'!$A:$K</definedName>
    <definedName name="_xlnm.Print_Area" localSheetId="0">Contents!$A$1:$G$6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3" l="1"/>
  <c r="B93" i="5" l="1"/>
  <c r="H103" i="5"/>
  <c r="H44" i="5"/>
  <c r="H4" i="5"/>
  <c r="G93" i="4"/>
  <c r="G40" i="4"/>
  <c r="G4" i="4"/>
  <c r="G95" i="3"/>
  <c r="G40" i="3"/>
  <c r="G4" i="3"/>
  <c r="H99" i="2"/>
  <c r="H43" i="2"/>
  <c r="C87" i="4"/>
  <c r="C64" i="3" l="1"/>
  <c r="I112" i="2" l="1"/>
  <c r="C67" i="2" l="1"/>
  <c r="G64" i="3" l="1"/>
  <c r="B88" i="5" l="1"/>
  <c r="I81" i="5" l="1"/>
  <c r="H81" i="5"/>
  <c r="G81" i="5"/>
  <c r="E81" i="5"/>
  <c r="D81" i="5"/>
  <c r="B81" i="5"/>
  <c r="C13" i="4" l="1"/>
  <c r="G125" i="3" l="1"/>
  <c r="I67" i="2" l="1"/>
  <c r="G67" i="2"/>
  <c r="E67" i="2"/>
  <c r="E75" i="5" l="1"/>
  <c r="G75" i="5"/>
  <c r="G82" i="5" s="1"/>
  <c r="H75" i="5"/>
  <c r="H82" i="5" s="1"/>
  <c r="I75" i="5"/>
  <c r="I82" i="5" l="1"/>
  <c r="E82" i="5"/>
  <c r="I132" i="2"/>
  <c r="G55" i="2"/>
  <c r="I26" i="2"/>
  <c r="G26" i="2"/>
  <c r="E26" i="2"/>
  <c r="C26" i="2"/>
  <c r="I68" i="5" l="1"/>
  <c r="I56" i="5"/>
  <c r="G68" i="5"/>
  <c r="G56" i="5"/>
  <c r="D68" i="5"/>
  <c r="D56" i="5"/>
  <c r="H68" i="5"/>
  <c r="E68" i="5"/>
  <c r="B68" i="5"/>
  <c r="H56" i="5"/>
  <c r="E56" i="5"/>
  <c r="B56" i="5"/>
  <c r="C70" i="4" l="1"/>
  <c r="G63" i="4"/>
  <c r="E63" i="4"/>
  <c r="C63" i="4"/>
  <c r="I120" i="2" l="1"/>
  <c r="C14" i="2" l="1"/>
  <c r="C89" i="3"/>
  <c r="C25" i="3"/>
  <c r="E64" i="3"/>
  <c r="C51" i="3"/>
  <c r="C65" i="3" s="1"/>
  <c r="C75" i="4"/>
  <c r="G51" i="4"/>
  <c r="G13" i="4"/>
  <c r="H116" i="5"/>
  <c r="H124" i="5"/>
  <c r="H136" i="5"/>
  <c r="D75" i="5"/>
  <c r="D82" i="5" s="1"/>
  <c r="B75" i="5"/>
  <c r="D14" i="5"/>
  <c r="D26" i="5"/>
  <c r="B14" i="5"/>
  <c r="B26" i="5"/>
  <c r="I26" i="5"/>
  <c r="H26" i="5"/>
  <c r="G26" i="5"/>
  <c r="E26" i="5"/>
  <c r="I14" i="5"/>
  <c r="H14" i="5"/>
  <c r="G14" i="5"/>
  <c r="E14" i="5"/>
  <c r="G106" i="4"/>
  <c r="G114" i="4"/>
  <c r="G126" i="4"/>
  <c r="C82" i="4"/>
  <c r="C51" i="4"/>
  <c r="C25" i="4"/>
  <c r="C26" i="4" s="1"/>
  <c r="G25" i="4"/>
  <c r="E25" i="4"/>
  <c r="E13" i="4"/>
  <c r="G108" i="3"/>
  <c r="G116" i="3"/>
  <c r="C84" i="3"/>
  <c r="G51" i="3"/>
  <c r="G71" i="3"/>
  <c r="G77" i="3"/>
  <c r="E51" i="3"/>
  <c r="E71" i="3"/>
  <c r="E77" i="3"/>
  <c r="C77" i="3"/>
  <c r="G13" i="3"/>
  <c r="G25" i="3"/>
  <c r="E13" i="3"/>
  <c r="E25" i="3"/>
  <c r="C86" i="2"/>
  <c r="C55" i="2"/>
  <c r="C68" i="2" s="1"/>
  <c r="C74" i="2"/>
  <c r="C79" i="2"/>
  <c r="I55" i="2"/>
  <c r="E55" i="2"/>
  <c r="I14" i="2"/>
  <c r="I27" i="2" s="1"/>
  <c r="G14" i="2"/>
  <c r="E14" i="2"/>
  <c r="E27" i="2" s="1"/>
  <c r="I27" i="5" l="1"/>
  <c r="G27" i="5"/>
  <c r="H27" i="5"/>
  <c r="E27" i="5"/>
  <c r="C76" i="4"/>
  <c r="E64" i="4"/>
  <c r="G26" i="4"/>
  <c r="E26" i="4"/>
  <c r="C26" i="3"/>
  <c r="C28" i="3" s="1"/>
  <c r="C30" i="3" s="1"/>
  <c r="C32" i="3" s="1"/>
  <c r="C34" i="3" s="1"/>
  <c r="G26" i="3"/>
  <c r="E26" i="3"/>
  <c r="C27" i="2"/>
  <c r="C29" i="2" s="1"/>
  <c r="C31" i="2" s="1"/>
  <c r="C33" i="2" s="1"/>
  <c r="C35" i="2" s="1"/>
  <c r="G68" i="2"/>
  <c r="I69" i="5"/>
  <c r="I83" i="5" s="1"/>
  <c r="D69" i="5"/>
  <c r="D83" i="5" s="1"/>
  <c r="B27" i="5"/>
  <c r="B82" i="5"/>
  <c r="G69" i="5"/>
  <c r="G83" i="5" s="1"/>
  <c r="B69" i="5"/>
  <c r="H137" i="5"/>
  <c r="H139" i="5" s="1"/>
  <c r="G127" i="4"/>
  <c r="G129" i="4" s="1"/>
  <c r="G64" i="4"/>
  <c r="C64" i="4"/>
  <c r="C28" i="4"/>
  <c r="C30" i="4" s="1"/>
  <c r="G126" i="3"/>
  <c r="G128" i="3" s="1"/>
  <c r="G78" i="3"/>
  <c r="E78" i="3"/>
  <c r="C71" i="3"/>
  <c r="G65" i="3"/>
  <c r="I133" i="2"/>
  <c r="I135" i="2" s="1"/>
  <c r="I68" i="2"/>
  <c r="C80" i="2"/>
  <c r="E68" i="2"/>
  <c r="G27" i="2"/>
  <c r="D27" i="5"/>
  <c r="E65" i="3"/>
  <c r="E69" i="5"/>
  <c r="H69" i="5"/>
  <c r="H83" i="5" s="1"/>
  <c r="C91" i="2" l="1"/>
  <c r="C77" i="4"/>
  <c r="E83" i="5"/>
  <c r="B29" i="5"/>
  <c r="C32" i="4"/>
  <c r="C78" i="3"/>
  <c r="C79" i="3" s="1"/>
  <c r="E79" i="3"/>
  <c r="G79" i="3"/>
  <c r="B83" i="5"/>
  <c r="C81" i="2"/>
  <c r="B31" i="5" l="1"/>
  <c r="C34" i="4"/>
  <c r="B33" i="5" l="1"/>
  <c r="B35" i="5" l="1"/>
</calcChain>
</file>

<file path=xl/sharedStrings.xml><?xml version="1.0" encoding="utf-8"?>
<sst xmlns="http://schemas.openxmlformats.org/spreadsheetml/2006/main" count="537" uniqueCount="143">
  <si>
    <t>Regulatory accounts for Brisbane Airport</t>
  </si>
  <si>
    <t>Regulatory accounts for Melbourne  Airport</t>
  </si>
  <si>
    <t>Regulatory accounts for Perth Airport</t>
  </si>
  <si>
    <t>Regulatory accounts for Sydney Airport</t>
  </si>
  <si>
    <t>Regulated Airport</t>
  </si>
  <si>
    <t>Brisbane</t>
  </si>
  <si>
    <t xml:space="preserve">For Year Ended </t>
  </si>
  <si>
    <t>Audited financial statements</t>
  </si>
  <si>
    <t>Aeronautical services</t>
  </si>
  <si>
    <t>Non-aeronautical services</t>
  </si>
  <si>
    <t xml:space="preserve"> $'000</t>
  </si>
  <si>
    <t>$'000</t>
  </si>
  <si>
    <r>
      <t>LIS</t>
    </r>
    <r>
      <rPr>
        <b/>
        <sz val="10"/>
        <color theme="3" tint="0.39997558519241921"/>
        <rFont val="Calibri"/>
        <family val="2"/>
      </rPr>
      <t>*</t>
    </r>
  </si>
  <si>
    <t>Revenue</t>
  </si>
  <si>
    <t xml:space="preserve">Aeronautical revenue  </t>
  </si>
  <si>
    <t xml:space="preserve">Non-aeronautical revenue </t>
  </si>
  <si>
    <t xml:space="preserve">Other </t>
  </si>
  <si>
    <t>Total Revenue</t>
  </si>
  <si>
    <t>Expenditure</t>
  </si>
  <si>
    <t>Salaries and wages</t>
  </si>
  <si>
    <t>Depreciation/amortisation of land</t>
  </si>
  <si>
    <t>Depreciation of tangibles (excl. land)</t>
  </si>
  <si>
    <t>Services and utilities</t>
  </si>
  <si>
    <t>Security costs</t>
  </si>
  <si>
    <t>Consultants and advisors</t>
  </si>
  <si>
    <t>General administration</t>
  </si>
  <si>
    <t>Other costs</t>
  </si>
  <si>
    <t xml:space="preserve">Total expenditure </t>
  </si>
  <si>
    <t>Operating profit/(loss)</t>
  </si>
  <si>
    <t>Abnormal items</t>
  </si>
  <si>
    <t>Earnings before interest and tax (EBIT)</t>
  </si>
  <si>
    <t xml:space="preserve">Interest </t>
  </si>
  <si>
    <t>Earnings before tax (EBT)</t>
  </si>
  <si>
    <t xml:space="preserve">Tax charge </t>
  </si>
  <si>
    <t>Profit/(loss) after tax</t>
  </si>
  <si>
    <t xml:space="preserve">Dividends paid </t>
  </si>
  <si>
    <t>Retained earrings</t>
  </si>
  <si>
    <t xml:space="preserve">Table A1.1.2 Balance sheet </t>
  </si>
  <si>
    <t>LIS</t>
  </si>
  <si>
    <t>Current assets</t>
  </si>
  <si>
    <t>Cash</t>
  </si>
  <si>
    <t>Receivables</t>
  </si>
  <si>
    <t>Inventories</t>
  </si>
  <si>
    <t>Other</t>
  </si>
  <si>
    <t>Total current assets</t>
  </si>
  <si>
    <t>Non-current assets</t>
  </si>
  <si>
    <t>Investment property</t>
  </si>
  <si>
    <t>Goodwill</t>
  </si>
  <si>
    <t>Total non-current assets</t>
  </si>
  <si>
    <t>Total assets</t>
  </si>
  <si>
    <t>Current liabilities</t>
  </si>
  <si>
    <t>Creditors</t>
  </si>
  <si>
    <t>Borrowings</t>
  </si>
  <si>
    <t>Provisions</t>
  </si>
  <si>
    <t>Total current liabilities</t>
  </si>
  <si>
    <t>Non-current liabilities</t>
  </si>
  <si>
    <t>Total non-current liabilities</t>
  </si>
  <si>
    <t>Total liabilities</t>
  </si>
  <si>
    <t>Net assets</t>
  </si>
  <si>
    <t>Shareholders' equity</t>
  </si>
  <si>
    <t>Share capital</t>
  </si>
  <si>
    <t>Reserves</t>
  </si>
  <si>
    <t>Accumulated profit/(losses)</t>
  </si>
  <si>
    <t>Total shareholders' equity/(deficiency)</t>
  </si>
  <si>
    <t>Accumulated profit at start of year</t>
  </si>
  <si>
    <t>Movements</t>
  </si>
  <si>
    <t>Profit/(loss) for the year</t>
  </si>
  <si>
    <t>Accumulated profit at end of year</t>
  </si>
  <si>
    <t xml:space="preserve">Table A1.1.3 Cash flow statement </t>
  </si>
  <si>
    <t>Cash flows from operating activities</t>
  </si>
  <si>
    <t xml:space="preserve">Inflows </t>
  </si>
  <si>
    <t>Receipts from customers</t>
  </si>
  <si>
    <t xml:space="preserve">Interest received </t>
  </si>
  <si>
    <t>Outflows</t>
  </si>
  <si>
    <t>Payments to suppliers and employees</t>
  </si>
  <si>
    <t>Interest paid</t>
  </si>
  <si>
    <t>Income tax paid</t>
  </si>
  <si>
    <t>Net cash flow from operating activities</t>
  </si>
  <si>
    <t xml:space="preserve">Cash flow from investing activities </t>
  </si>
  <si>
    <t>Proceeds from sale of property, plant and equipment</t>
  </si>
  <si>
    <t>Acquisition of property, plant and equipment</t>
  </si>
  <si>
    <t>Net cash flow from investing activities</t>
  </si>
  <si>
    <t xml:space="preserve">Cash flow from financing activities </t>
  </si>
  <si>
    <t>Proceeds from borrowings</t>
  </si>
  <si>
    <t>Repayment of borrowings</t>
  </si>
  <si>
    <t>Dividends paid</t>
  </si>
  <si>
    <t>Net cash flows from financing activities</t>
  </si>
  <si>
    <t>Net increase/(decrease) in cash held</t>
  </si>
  <si>
    <t>Cash at beginning of the reporting period</t>
  </si>
  <si>
    <t>Cash at end of the reporting period</t>
  </si>
  <si>
    <t>Table A1.2.1 Income statement</t>
  </si>
  <si>
    <t xml:space="preserve">Melbourne </t>
  </si>
  <si>
    <t>Property / leasing maintenance</t>
  </si>
  <si>
    <t>Retained earnings</t>
  </si>
  <si>
    <t xml:space="preserve">Table A1.2.2 Balance sheet </t>
  </si>
  <si>
    <t>Accrued revenue</t>
  </si>
  <si>
    <t xml:space="preserve">Table A1.2.3 Cash flow statement </t>
  </si>
  <si>
    <t>Table A1.3.1 Income statement</t>
  </si>
  <si>
    <t>Perth</t>
  </si>
  <si>
    <t>Interest</t>
  </si>
  <si>
    <t>Tax charge</t>
  </si>
  <si>
    <t>Table A1.3.2 Balance sheet</t>
  </si>
  <si>
    <t>Other financial assets</t>
  </si>
  <si>
    <t xml:space="preserve">Table A1.3.3 Cash flow statement </t>
  </si>
  <si>
    <t>Table A1.4.1 Income statement</t>
  </si>
  <si>
    <t>Sydney</t>
  </si>
  <si>
    <t>LIS*</t>
  </si>
  <si>
    <t>Amortisation of intangibles</t>
  </si>
  <si>
    <t>Note:</t>
  </si>
  <si>
    <t>Table A1.4.2 Balance sheet</t>
  </si>
  <si>
    <t>Deferred tax liability</t>
  </si>
  <si>
    <t>Table A1.4.3 Cash flow statement</t>
  </si>
  <si>
    <t>Accumulated profit/(loss) at end of year</t>
  </si>
  <si>
    <t>Property, plant and equipment</t>
  </si>
  <si>
    <t>Land</t>
  </si>
  <si>
    <t>Other intangibles</t>
  </si>
  <si>
    <t>Deferred tax assets</t>
  </si>
  <si>
    <t>Others</t>
  </si>
  <si>
    <t>Investments (excluding investment property)</t>
  </si>
  <si>
    <t>Loans to associated entities</t>
  </si>
  <si>
    <t xml:space="preserve">Investment property </t>
  </si>
  <si>
    <t>Accumulated profits/(losses)</t>
  </si>
  <si>
    <t>Aeronautical revenue</t>
  </si>
  <si>
    <t>Non-aeronautical revenue</t>
  </si>
  <si>
    <t>Other revenue</t>
  </si>
  <si>
    <t>Depreciation (other)</t>
  </si>
  <si>
    <t xml:space="preserve">Amortisation of intangibles </t>
  </si>
  <si>
    <t>Property/leasing maintenance</t>
  </si>
  <si>
    <t>Loans from associated entities</t>
  </si>
  <si>
    <t>Dividends received from associated entities</t>
  </si>
  <si>
    <t>Dividends</t>
  </si>
  <si>
    <t xml:space="preserve">Other revenue </t>
  </si>
  <si>
    <t>Table A1.1.1 Income statement</t>
  </si>
  <si>
    <t>Table A1.1</t>
  </si>
  <si>
    <t>Table A1.2</t>
  </si>
  <si>
    <t>Table A1.3</t>
  </si>
  <si>
    <t>Table A1.4</t>
  </si>
  <si>
    <t>Airport Monitoring Report 2019-20</t>
  </si>
  <si>
    <t xml:space="preserve">Cash </t>
  </si>
  <si>
    <t>2. The data for Sydney airport under the line in the sand approach has excluded the value of landfill in leasehold land since July 2005.</t>
  </si>
  <si>
    <t xml:space="preserve">1. Under the line in the sand approach (LIS), an airport's aeronautical asset base is the value of tangible non-current assets as at 30 June 2005, plus new investments, minus depreciation and disposals for subsequent reporting periods.   A more detailed explanation of LIS is provided in  Box 1.3 in Chapter 1 of the Airport Monitoring Report 2020-21. </t>
  </si>
  <si>
    <t xml:space="preserve">Note: Under the line in the sand approach (LIS), an airport's aeronautical asset base is the value of tangible non-current assets as at 30 June 2005, plus new investments, minus depreciation and disposals for subsequent reporting periods.   A more detailed explanation of LIS is provided in  Box 1.3 in Chapter 1 of the Airport Monitoring Report 2020-21.  </t>
  </si>
  <si>
    <t>Deferred tax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</si>
</sst>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&quot;$&quot;#,##0_);\(&quot;$&quot;#,##0\)"/>
    <numFmt numFmtId="167" formatCode="[$-C09]d\ mmmm\ yyyy;@"/>
    <numFmt numFmtId="168" formatCode="&quot;$&quot;#,##0"/>
    <numFmt numFmtId="169" formatCode="&quot;$&quot;#,##0;[Red]&quot;$&quot;#,##0"/>
    <numFmt numFmtId="170" formatCode="_-&quot;$&quot;* #,##0_-;[Red]_-&quot;$&quot;* \(#,##0\)_-"/>
    <numFmt numFmtId="171" formatCode="&quot;$&quot;#,##0;[Red]\(&quot;$&quot;#,##0\)"/>
    <numFmt numFmtId="172" formatCode="0;\-0;\-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</font>
    <font>
      <b/>
      <sz val="10"/>
      <name val="Arial"/>
      <family val="2"/>
    </font>
    <font>
      <b/>
      <sz val="14"/>
      <color rgb="FF0070C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3" tint="0.3999755851924192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3" tint="0.39997558519241921"/>
      <name val="Arial"/>
      <family val="2"/>
    </font>
    <font>
      <b/>
      <sz val="1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0"/>
      <color rgb="FF0070C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Tms Rmn"/>
    </font>
    <font>
      <b/>
      <i/>
      <sz val="16"/>
      <name val="Helv"/>
    </font>
    <font>
      <u/>
      <sz val="10"/>
      <color theme="10"/>
      <name val="Arial"/>
      <family val="2"/>
    </font>
    <font>
      <b/>
      <sz val="10"/>
      <color rgb="FFFA7D00"/>
      <name val="Arial"/>
      <family val="2"/>
    </font>
    <font>
      <sz val="10"/>
      <color theme="3" tint="0.79998168889431442"/>
      <name val="Arial"/>
      <family val="2"/>
    </font>
    <font>
      <sz val="10"/>
      <color rgb="FF00B0F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9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ck">
        <color theme="3" tint="-0.24994659260841701"/>
      </top>
      <bottom/>
      <diagonal/>
    </border>
    <border>
      <left/>
      <right style="thick">
        <color auto="1"/>
      </right>
      <top style="thick">
        <color theme="3" tint="-0.2499465926084170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theme="3" tint="-0.2499465926084170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theme="3" tint="-0.2499465926084170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theme="3" tint="-0.24994659260841701"/>
      </right>
      <top style="thick">
        <color auto="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 style="thick">
        <color theme="3" tint="-0.24994659260841701"/>
      </left>
      <right/>
      <top/>
      <bottom/>
      <diagonal/>
    </border>
    <border>
      <left style="thick">
        <color theme="3" tint="-0.2499465926084170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/>
      <right/>
      <top/>
      <bottom style="thick">
        <color theme="3" tint="-0.24994659260841701"/>
      </bottom>
      <diagonal/>
    </border>
    <border>
      <left/>
      <right style="thick">
        <color theme="3" tint="-0.24994659260841701"/>
      </right>
      <top/>
      <bottom style="thick">
        <color theme="3" tint="-0.24994659260841701"/>
      </bottom>
      <diagonal/>
    </border>
  </borders>
  <cellStyleXfs count="89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  <xf numFmtId="0" fontId="6" fillId="0" borderId="0" applyNumberFormat="0" applyFill="0" applyBorder="0" applyAlignment="0" applyProtection="0"/>
    <xf numFmtId="0" fontId="23" fillId="0" borderId="0"/>
    <xf numFmtId="165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165" fontId="1" fillId="0" borderId="0" applyFont="0" applyFill="0" applyBorder="0" applyAlignment="0" applyProtection="0"/>
    <xf numFmtId="38" fontId="24" fillId="9" borderId="0" applyNumberFormat="0" applyBorder="0" applyAlignment="0" applyProtection="0"/>
    <xf numFmtId="0" fontId="25" fillId="0" borderId="0"/>
    <xf numFmtId="10" fontId="24" fillId="10" borderId="11" applyNumberFormat="0" applyBorder="0" applyAlignment="0" applyProtection="0"/>
    <xf numFmtId="0" fontId="26" fillId="0" borderId="0"/>
    <xf numFmtId="0" fontId="21" fillId="0" borderId="0"/>
    <xf numFmtId="10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165" fontId="21" fillId="0" borderId="0" applyFont="0" applyFill="0" applyBorder="0" applyAlignment="0" applyProtection="0"/>
    <xf numFmtId="0" fontId="21" fillId="0" borderId="0"/>
    <xf numFmtId="164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0" fontId="21" fillId="0" borderId="0"/>
    <xf numFmtId="165" fontId="1" fillId="0" borderId="0" applyFont="0" applyFill="0" applyBorder="0" applyAlignment="0" applyProtection="0"/>
    <xf numFmtId="0" fontId="1" fillId="0" borderId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21" fillId="0" borderId="0" applyFont="0" applyFill="0" applyBorder="0" applyAlignment="0" applyProtection="0"/>
    <xf numFmtId="0" fontId="21" fillId="0" borderId="0"/>
    <xf numFmtId="165" fontId="1" fillId="0" borderId="0" applyFont="0" applyFill="0" applyBorder="0" applyAlignment="0" applyProtection="0"/>
    <xf numFmtId="0" fontId="21" fillId="0" borderId="0"/>
    <xf numFmtId="0" fontId="1" fillId="0" borderId="0"/>
    <xf numFmtId="0" fontId="27" fillId="0" borderId="0" applyNumberForma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1" fillId="0" borderId="0"/>
    <xf numFmtId="165" fontId="1" fillId="0" borderId="0" applyFont="0" applyFill="0" applyBorder="0" applyAlignment="0" applyProtection="0"/>
    <xf numFmtId="0" fontId="1" fillId="0" borderId="0"/>
    <xf numFmtId="0" fontId="32" fillId="0" borderId="0"/>
    <xf numFmtId="165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1" fillId="0" borderId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31" fillId="13" borderId="11">
      <alignment horizontal="center"/>
    </xf>
    <xf numFmtId="165" fontId="21" fillId="0" borderId="0" applyFont="0" applyFill="0" applyBorder="0" applyAlignment="0" applyProtection="0"/>
    <xf numFmtId="0" fontId="16" fillId="0" borderId="0"/>
    <xf numFmtId="0" fontId="1" fillId="0" borderId="0"/>
    <xf numFmtId="165" fontId="1" fillId="0" borderId="0" applyFont="0" applyFill="0" applyBorder="0" applyAlignment="0" applyProtection="0"/>
    <xf numFmtId="38" fontId="24" fillId="9" borderId="0" applyNumberFormat="0" applyBorder="0" applyAlignment="0" applyProtection="0"/>
    <xf numFmtId="10" fontId="24" fillId="10" borderId="11" applyNumberFormat="0" applyBorder="0" applyAlignment="0" applyProtection="0"/>
    <xf numFmtId="0" fontId="1" fillId="0" borderId="0"/>
    <xf numFmtId="164" fontId="21" fillId="0" borderId="0" applyFont="0" applyFill="0" applyBorder="0" applyAlignment="0" applyProtection="0"/>
    <xf numFmtId="0" fontId="33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316">
    <xf numFmtId="0" fontId="0" fillId="0" borderId="0" xfId="0"/>
    <xf numFmtId="0" fontId="5" fillId="4" borderId="0" xfId="0" applyFont="1" applyFill="1"/>
    <xf numFmtId="0" fontId="8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1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3" borderId="0" xfId="0" applyFont="1" applyFill="1" applyBorder="1" applyAlignment="1">
      <alignment horizontal="left" vertical="center" indent="14"/>
    </xf>
    <xf numFmtId="0" fontId="12" fillId="3" borderId="0" xfId="0" applyFont="1" applyFill="1" applyBorder="1" applyAlignment="1">
      <alignment horizontal="left" vertical="center" indent="14"/>
    </xf>
    <xf numFmtId="0" fontId="11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 indent="7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5" fillId="6" borderId="7" xfId="0" applyFont="1" applyFill="1" applyBorder="1" applyAlignment="1">
      <alignment horizontal="left"/>
    </xf>
    <xf numFmtId="0" fontId="16" fillId="6" borderId="7" xfId="0" applyFont="1" applyFill="1" applyBorder="1"/>
    <xf numFmtId="0" fontId="2" fillId="7" borderId="7" xfId="2" applyFill="1" applyBorder="1"/>
    <xf numFmtId="0" fontId="15" fillId="6" borderId="7" xfId="0" applyFont="1" applyFill="1" applyBorder="1" applyAlignment="1">
      <alignment horizontal="left" wrapText="1"/>
    </xf>
    <xf numFmtId="0" fontId="21" fillId="8" borderId="7" xfId="0" applyFont="1" applyFill="1" applyBorder="1"/>
    <xf numFmtId="0" fontId="11" fillId="5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0" fontId="0" fillId="6" borderId="7" xfId="0" applyFill="1" applyBorder="1"/>
    <xf numFmtId="0" fontId="3" fillId="6" borderId="7" xfId="0" applyFont="1" applyFill="1" applyBorder="1"/>
    <xf numFmtId="0" fontId="0" fillId="7" borderId="7" xfId="0" applyFill="1" applyBorder="1"/>
    <xf numFmtId="0" fontId="0" fillId="8" borderId="7" xfId="0" applyFill="1" applyBorder="1"/>
    <xf numFmtId="0" fontId="22" fillId="0" borderId="0" xfId="0" applyFont="1" applyBorder="1" applyAlignment="1">
      <alignment horizontal="left" vertical="center" wrapText="1"/>
    </xf>
    <xf numFmtId="0" fontId="0" fillId="6" borderId="9" xfId="0" applyFill="1" applyBorder="1"/>
    <xf numFmtId="0" fontId="8" fillId="3" borderId="11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167" fontId="8" fillId="3" borderId="11" xfId="0" applyNumberFormat="1" applyFont="1" applyFill="1" applyBorder="1" applyAlignment="1">
      <alignment horizontal="left" vertical="center"/>
    </xf>
    <xf numFmtId="167" fontId="8" fillId="3" borderId="10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0" fillId="5" borderId="0" xfId="0" applyFill="1" applyBorder="1"/>
    <xf numFmtId="0" fontId="0" fillId="5" borderId="10" xfId="0" applyFill="1" applyBorder="1"/>
    <xf numFmtId="0" fontId="11" fillId="5" borderId="0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vertical="top"/>
    </xf>
    <xf numFmtId="0" fontId="0" fillId="6" borderId="10" xfId="0" applyFill="1" applyBorder="1"/>
    <xf numFmtId="0" fontId="0" fillId="7" borderId="10" xfId="0" applyFill="1" applyBorder="1"/>
    <xf numFmtId="0" fontId="0" fillId="8" borderId="12" xfId="0" applyFill="1" applyBorder="1"/>
    <xf numFmtId="0" fontId="8" fillId="3" borderId="13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0" fillId="8" borderId="10" xfId="0" applyFill="1" applyBorder="1"/>
    <xf numFmtId="0" fontId="0" fillId="7" borderId="12" xfId="0" applyFill="1" applyBorder="1"/>
    <xf numFmtId="0" fontId="9" fillId="3" borderId="15" xfId="0" applyFont="1" applyFill="1" applyBorder="1" applyAlignment="1">
      <alignment horizontal="left" vertical="center"/>
    </xf>
    <xf numFmtId="0" fontId="0" fillId="5" borderId="7" xfId="0" applyFill="1" applyBorder="1"/>
    <xf numFmtId="168" fontId="0" fillId="0" borderId="0" xfId="0" applyNumberFormat="1"/>
    <xf numFmtId="0" fontId="0" fillId="3" borderId="0" xfId="0" applyFill="1" applyBorder="1"/>
    <xf numFmtId="0" fontId="8" fillId="3" borderId="7" xfId="0" applyFont="1" applyFill="1" applyBorder="1" applyAlignment="1">
      <alignment horizontal="center" vertical="center"/>
    </xf>
    <xf numFmtId="167" fontId="8" fillId="3" borderId="7" xfId="0" applyNumberFormat="1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left" vertical="center" wrapText="1" indent="7"/>
    </xf>
    <xf numFmtId="167" fontId="8" fillId="5" borderId="7" xfId="0" applyNumberFormat="1" applyFont="1" applyFill="1" applyBorder="1" applyAlignment="1">
      <alignment horizontal="left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left" vertical="center"/>
    </xf>
    <xf numFmtId="0" fontId="8" fillId="6" borderId="7" xfId="0" applyFont="1" applyFill="1" applyBorder="1" applyAlignment="1">
      <alignment horizontal="center" vertical="center"/>
    </xf>
    <xf numFmtId="167" fontId="8" fillId="7" borderId="7" xfId="0" applyNumberFormat="1" applyFont="1" applyFill="1" applyBorder="1" applyAlignment="1">
      <alignment horizontal="left" vertical="center"/>
    </xf>
    <xf numFmtId="167" fontId="8" fillId="6" borderId="7" xfId="0" applyNumberFormat="1" applyFont="1" applyFill="1" applyBorder="1" applyAlignment="1">
      <alignment horizontal="left" vertical="center"/>
    </xf>
    <xf numFmtId="0" fontId="9" fillId="7" borderId="7" xfId="0" applyFont="1" applyFill="1" applyBorder="1" applyAlignment="1">
      <alignment horizontal="left" vertical="center"/>
    </xf>
    <xf numFmtId="0" fontId="9" fillId="8" borderId="7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22" fillId="0" borderId="7" xfId="0" applyFont="1" applyBorder="1" applyAlignment="1">
      <alignment vertical="center" wrapText="1"/>
    </xf>
    <xf numFmtId="0" fontId="0" fillId="3" borderId="13" xfId="0" applyFill="1" applyBorder="1"/>
    <xf numFmtId="0" fontId="9" fillId="3" borderId="16" xfId="0" applyFont="1" applyFill="1" applyBorder="1" applyAlignment="1">
      <alignment horizontal="left" vertical="center"/>
    </xf>
    <xf numFmtId="0" fontId="8" fillId="7" borderId="7" xfId="0" applyFont="1" applyFill="1" applyBorder="1" applyAlignment="1">
      <alignment horizontal="center" vertical="center"/>
    </xf>
    <xf numFmtId="167" fontId="8" fillId="8" borderId="7" xfId="0" applyNumberFormat="1" applyFont="1" applyFill="1" applyBorder="1" applyAlignment="1">
      <alignment horizontal="left" vertical="center"/>
    </xf>
    <xf numFmtId="0" fontId="9" fillId="7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left" vertical="top"/>
    </xf>
    <xf numFmtId="0" fontId="8" fillId="3" borderId="18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0" fillId="5" borderId="21" xfId="0" applyFill="1" applyBorder="1"/>
    <xf numFmtId="0" fontId="0" fillId="5" borderId="18" xfId="0" applyFill="1" applyBorder="1"/>
    <xf numFmtId="0" fontId="0" fillId="6" borderId="25" xfId="0" applyFill="1" applyBorder="1"/>
    <xf numFmtId="0" fontId="8" fillId="3" borderId="7" xfId="0" applyFont="1" applyFill="1" applyBorder="1" applyAlignment="1">
      <alignment vertical="center"/>
    </xf>
    <xf numFmtId="167" fontId="8" fillId="3" borderId="7" xfId="0" applyNumberFormat="1" applyFont="1" applyFill="1" applyBorder="1" applyAlignment="1">
      <alignment horizontal="center" vertical="center"/>
    </xf>
    <xf numFmtId="0" fontId="3" fillId="7" borderId="7" xfId="0" applyFont="1" applyFill="1" applyBorder="1"/>
    <xf numFmtId="0" fontId="11" fillId="5" borderId="21" xfId="0" applyFont="1" applyFill="1" applyBorder="1" applyAlignment="1">
      <alignment horizontal="center" vertical="center"/>
    </xf>
    <xf numFmtId="0" fontId="22" fillId="0" borderId="21" xfId="0" applyFont="1" applyBorder="1" applyAlignment="1">
      <alignment vertical="center" wrapText="1"/>
    </xf>
    <xf numFmtId="171" fontId="16" fillId="6" borderId="0" xfId="0" applyNumberFormat="1" applyFont="1" applyFill="1" applyBorder="1" applyAlignment="1">
      <alignment horizontal="center"/>
    </xf>
    <xf numFmtId="171" fontId="3" fillId="7" borderId="0" xfId="0" applyNumberFormat="1" applyFont="1" applyFill="1" applyBorder="1" applyAlignment="1">
      <alignment horizontal="center"/>
    </xf>
    <xf numFmtId="171" fontId="0" fillId="6" borderId="0" xfId="0" applyNumberFormat="1" applyFill="1" applyBorder="1" applyAlignment="1">
      <alignment horizontal="center"/>
    </xf>
    <xf numFmtId="171" fontId="0" fillId="5" borderId="0" xfId="0" applyNumberFormat="1" applyFill="1" applyBorder="1"/>
    <xf numFmtId="171" fontId="15" fillId="6" borderId="21" xfId="0" applyNumberFormat="1" applyFont="1" applyFill="1" applyBorder="1" applyAlignment="1">
      <alignment horizontal="left"/>
    </xf>
    <xf numFmtId="171" fontId="0" fillId="6" borderId="0" xfId="0" applyNumberFormat="1" applyFill="1" applyBorder="1"/>
    <xf numFmtId="171" fontId="16" fillId="6" borderId="21" xfId="0" applyNumberFormat="1" applyFont="1" applyFill="1" applyBorder="1" applyAlignment="1">
      <alignment horizontal="left" indent="2"/>
    </xf>
    <xf numFmtId="171" fontId="18" fillId="7" borderId="21" xfId="2" applyNumberFormat="1" applyFont="1" applyFill="1" applyBorder="1" applyAlignment="1">
      <alignment horizontal="left"/>
    </xf>
    <xf numFmtId="171" fontId="18" fillId="7" borderId="0" xfId="2" applyNumberFormat="1" applyFont="1" applyFill="1" applyBorder="1" applyAlignment="1">
      <alignment horizontal="left"/>
    </xf>
    <xf numFmtId="171" fontId="15" fillId="7" borderId="0" xfId="0" applyNumberFormat="1" applyFont="1" applyFill="1" applyBorder="1" applyAlignment="1">
      <alignment horizontal="center"/>
    </xf>
    <xf numFmtId="171" fontId="16" fillId="6" borderId="21" xfId="0" applyNumberFormat="1" applyFont="1" applyFill="1" applyBorder="1" applyAlignment="1">
      <alignment horizontal="left" wrapText="1" indent="2"/>
    </xf>
    <xf numFmtId="171" fontId="0" fillId="7" borderId="0" xfId="0" applyNumberFormat="1" applyFill="1" applyBorder="1"/>
    <xf numFmtId="171" fontId="3" fillId="7" borderId="0" xfId="0" applyNumberFormat="1" applyFont="1" applyFill="1" applyBorder="1"/>
    <xf numFmtId="171" fontId="15" fillId="6" borderId="21" xfId="0" applyNumberFormat="1" applyFont="1" applyFill="1" applyBorder="1" applyAlignment="1">
      <alignment horizontal="left" wrapText="1"/>
    </xf>
    <xf numFmtId="171" fontId="3" fillId="6" borderId="0" xfId="0" applyNumberFormat="1" applyFont="1" applyFill="1" applyBorder="1" applyAlignment="1">
      <alignment horizontal="center"/>
    </xf>
    <xf numFmtId="171" fontId="15" fillId="6" borderId="21" xfId="0" applyNumberFormat="1" applyFont="1" applyFill="1" applyBorder="1"/>
    <xf numFmtId="171" fontId="15" fillId="6" borderId="0" xfId="0" applyNumberFormat="1" applyFont="1" applyFill="1" applyBorder="1" applyAlignment="1">
      <alignment horizontal="center"/>
    </xf>
    <xf numFmtId="171" fontId="15" fillId="8" borderId="22" xfId="0" applyNumberFormat="1" applyFont="1" applyFill="1" applyBorder="1" applyAlignment="1"/>
    <xf numFmtId="171" fontId="0" fillId="8" borderId="8" xfId="0" applyNumberFormat="1" applyFill="1" applyBorder="1"/>
    <xf numFmtId="171" fontId="15" fillId="8" borderId="8" xfId="0" applyNumberFormat="1" applyFont="1" applyFill="1" applyBorder="1" applyAlignment="1">
      <alignment horizontal="center"/>
    </xf>
    <xf numFmtId="171" fontId="3" fillId="6" borderId="21" xfId="0" applyNumberFormat="1" applyFont="1" applyFill="1" applyBorder="1"/>
    <xf numFmtId="171" fontId="0" fillId="6" borderId="21" xfId="0" applyNumberFormat="1" applyFill="1" applyBorder="1" applyAlignment="1">
      <alignment horizontal="left" indent="2"/>
    </xf>
    <xf numFmtId="171" fontId="18" fillId="6" borderId="0" xfId="2" applyNumberFormat="1" applyFont="1" applyFill="1" applyBorder="1" applyAlignment="1">
      <alignment horizontal="left"/>
    </xf>
    <xf numFmtId="171" fontId="3" fillId="7" borderId="21" xfId="0" applyNumberFormat="1" applyFont="1" applyFill="1" applyBorder="1"/>
    <xf numFmtId="171" fontId="0" fillId="6" borderId="21" xfId="0" applyNumberFormat="1" applyFill="1" applyBorder="1" applyAlignment="1">
      <alignment horizontal="left" wrapText="1" indent="2"/>
    </xf>
    <xf numFmtId="171" fontId="3" fillId="8" borderId="21" xfId="0" applyNumberFormat="1" applyFont="1" applyFill="1" applyBorder="1"/>
    <xf numFmtId="171" fontId="0" fillId="8" borderId="0" xfId="0" applyNumberFormat="1" applyFill="1" applyBorder="1"/>
    <xf numFmtId="171" fontId="15" fillId="8" borderId="0" xfId="0" applyNumberFormat="1" applyFont="1" applyFill="1" applyBorder="1" applyAlignment="1">
      <alignment horizontal="center"/>
    </xf>
    <xf numFmtId="171" fontId="3" fillId="6" borderId="21" xfId="0" applyNumberFormat="1" applyFont="1" applyFill="1" applyBorder="1" applyAlignment="1"/>
    <xf numFmtId="171" fontId="15" fillId="7" borderId="8" xfId="0" applyNumberFormat="1" applyFont="1" applyFill="1" applyBorder="1" applyAlignment="1">
      <alignment horizontal="center"/>
    </xf>
    <xf numFmtId="171" fontId="16" fillId="7" borderId="0" xfId="0" applyNumberFormat="1" applyFont="1" applyFill="1" applyBorder="1" applyAlignment="1">
      <alignment horizontal="center"/>
    </xf>
    <xf numFmtId="171" fontId="16" fillId="8" borderId="0" xfId="0" applyNumberFormat="1" applyFont="1" applyFill="1" applyBorder="1" applyAlignment="1">
      <alignment horizontal="center"/>
    </xf>
    <xf numFmtId="171" fontId="16" fillId="6" borderId="24" xfId="0" applyNumberFormat="1" applyFont="1" applyFill="1" applyBorder="1" applyAlignment="1">
      <alignment horizontal="center"/>
    </xf>
    <xf numFmtId="171" fontId="15" fillId="6" borderId="18" xfId="0" applyNumberFormat="1" applyFont="1" applyFill="1" applyBorder="1" applyAlignment="1">
      <alignment horizontal="left"/>
    </xf>
    <xf numFmtId="171" fontId="15" fillId="6" borderId="0" xfId="0" applyNumberFormat="1" applyFont="1" applyFill="1" applyBorder="1" applyAlignment="1">
      <alignment horizontal="left"/>
    </xf>
    <xf numFmtId="171" fontId="13" fillId="6" borderId="0" xfId="0" applyNumberFormat="1" applyFont="1" applyFill="1" applyBorder="1" applyAlignment="1">
      <alignment horizontal="center"/>
    </xf>
    <xf numFmtId="171" fontId="16" fillId="6" borderId="18" xfId="0" applyNumberFormat="1" applyFont="1" applyFill="1" applyBorder="1" applyAlignment="1">
      <alignment horizontal="left" indent="2"/>
    </xf>
    <xf numFmtId="171" fontId="16" fillId="6" borderId="0" xfId="0" applyNumberFormat="1" applyFont="1" applyFill="1" applyBorder="1" applyAlignment="1">
      <alignment horizontal="left" indent="2"/>
    </xf>
    <xf numFmtId="171" fontId="17" fillId="6" borderId="0" xfId="0" applyNumberFormat="1" applyFont="1" applyFill="1" applyBorder="1" applyAlignment="1">
      <alignment horizontal="center"/>
    </xf>
    <xf numFmtId="171" fontId="16" fillId="6" borderId="0" xfId="0" applyNumberFormat="1" applyFont="1" applyFill="1" applyBorder="1"/>
    <xf numFmtId="171" fontId="16" fillId="6" borderId="18" xfId="0" applyNumberFormat="1" applyFont="1" applyFill="1" applyBorder="1" applyAlignment="1">
      <alignment horizontal="left" wrapText="1" indent="2"/>
    </xf>
    <xf numFmtId="171" fontId="16" fillId="6" borderId="0" xfId="0" applyNumberFormat="1" applyFont="1" applyFill="1" applyBorder="1" applyAlignment="1">
      <alignment horizontal="left" wrapText="1" indent="2"/>
    </xf>
    <xf numFmtId="171" fontId="15" fillId="6" borderId="18" xfId="0" applyNumberFormat="1" applyFont="1" applyFill="1" applyBorder="1" applyAlignment="1">
      <alignment horizontal="left" wrapText="1"/>
    </xf>
    <xf numFmtId="171" fontId="15" fillId="6" borderId="0" xfId="0" applyNumberFormat="1" applyFont="1" applyFill="1" applyBorder="1" applyAlignment="1">
      <alignment horizontal="left" wrapText="1"/>
    </xf>
    <xf numFmtId="171" fontId="15" fillId="6" borderId="0" xfId="0" applyNumberFormat="1" applyFont="1" applyFill="1" applyBorder="1" applyAlignment="1">
      <alignment horizontal="center" wrapText="1"/>
    </xf>
    <xf numFmtId="171" fontId="13" fillId="6" borderId="0" xfId="0" applyNumberFormat="1" applyFont="1" applyFill="1" applyBorder="1" applyAlignment="1">
      <alignment horizontal="center" wrapText="1"/>
    </xf>
    <xf numFmtId="171" fontId="20" fillId="6" borderId="0" xfId="0" applyNumberFormat="1" applyFont="1" applyFill="1" applyBorder="1" applyAlignment="1">
      <alignment horizontal="center"/>
    </xf>
    <xf numFmtId="171" fontId="15" fillId="6" borderId="18" xfId="0" applyNumberFormat="1" applyFont="1" applyFill="1" applyBorder="1"/>
    <xf numFmtId="171" fontId="21" fillId="6" borderId="0" xfId="0" applyNumberFormat="1" applyFont="1" applyFill="1" applyBorder="1"/>
    <xf numFmtId="171" fontId="11" fillId="8" borderId="18" xfId="0" applyNumberFormat="1" applyFont="1" applyFill="1" applyBorder="1"/>
    <xf numFmtId="171" fontId="21" fillId="8" borderId="0" xfId="0" applyNumberFormat="1" applyFont="1" applyFill="1" applyBorder="1"/>
    <xf numFmtId="171" fontId="11" fillId="8" borderId="0" xfId="0" applyNumberFormat="1" applyFont="1" applyFill="1" applyBorder="1" applyAlignment="1">
      <alignment horizontal="center"/>
    </xf>
    <xf numFmtId="171" fontId="21" fillId="8" borderId="0" xfId="0" applyNumberFormat="1" applyFont="1" applyFill="1" applyBorder="1" applyAlignment="1">
      <alignment horizontal="center"/>
    </xf>
    <xf numFmtId="171" fontId="13" fillId="6" borderId="0" xfId="0" applyNumberFormat="1" applyFont="1" applyFill="1" applyBorder="1" applyAlignment="1">
      <alignment vertical="center"/>
    </xf>
    <xf numFmtId="171" fontId="11" fillId="5" borderId="18" xfId="0" applyNumberFormat="1" applyFont="1" applyFill="1" applyBorder="1" applyAlignment="1">
      <alignment horizontal="center" vertical="center"/>
    </xf>
    <xf numFmtId="171" fontId="11" fillId="5" borderId="0" xfId="0" applyNumberFormat="1" applyFont="1" applyFill="1" applyBorder="1" applyAlignment="1">
      <alignment vertical="center"/>
    </xf>
    <xf numFmtId="171" fontId="11" fillId="5" borderId="0" xfId="0" applyNumberFormat="1" applyFont="1" applyFill="1" applyBorder="1" applyAlignment="1">
      <alignment horizontal="right" vertical="center" indent="2"/>
    </xf>
    <xf numFmtId="171" fontId="11" fillId="5" borderId="0" xfId="0" applyNumberFormat="1" applyFont="1" applyFill="1" applyBorder="1" applyAlignment="1">
      <alignment horizontal="right" vertical="center" indent="11"/>
    </xf>
    <xf numFmtId="171" fontId="0" fillId="6" borderId="7" xfId="0" applyNumberFormat="1" applyFill="1" applyBorder="1"/>
    <xf numFmtId="171" fontId="0" fillId="7" borderId="7" xfId="0" applyNumberFormat="1" applyFill="1" applyBorder="1"/>
    <xf numFmtId="171" fontId="0" fillId="8" borderId="7" xfId="0" applyNumberFormat="1" applyFill="1" applyBorder="1"/>
    <xf numFmtId="171" fontId="0" fillId="6" borderId="8" xfId="0" applyNumberFormat="1" applyFill="1" applyBorder="1"/>
    <xf numFmtId="171" fontId="0" fillId="6" borderId="9" xfId="0" applyNumberFormat="1" applyFill="1" applyBorder="1"/>
    <xf numFmtId="171" fontId="0" fillId="6" borderId="0" xfId="0" applyNumberFormat="1" applyFill="1" applyBorder="1" applyAlignment="1">
      <alignment horizontal="left" wrapText="1" indent="2"/>
    </xf>
    <xf numFmtId="171" fontId="3" fillId="6" borderId="22" xfId="0" applyNumberFormat="1" applyFont="1" applyFill="1" applyBorder="1"/>
    <xf numFmtId="171" fontId="16" fillId="6" borderId="8" xfId="0" applyNumberFormat="1" applyFont="1" applyFill="1" applyBorder="1" applyAlignment="1">
      <alignment horizontal="center"/>
    </xf>
    <xf numFmtId="171" fontId="0" fillId="6" borderId="21" xfId="0" applyNumberFormat="1" applyFill="1" applyBorder="1"/>
    <xf numFmtId="171" fontId="0" fillId="6" borderId="22" xfId="0" applyNumberFormat="1" applyFill="1" applyBorder="1"/>
    <xf numFmtId="171" fontId="15" fillId="6" borderId="8" xfId="0" applyNumberFormat="1" applyFont="1" applyFill="1" applyBorder="1" applyAlignment="1">
      <alignment horizontal="center"/>
    </xf>
    <xf numFmtId="171" fontId="17" fillId="7" borderId="0" xfId="0" applyNumberFormat="1" applyFont="1" applyFill="1" applyBorder="1" applyAlignment="1">
      <alignment horizontal="center"/>
    </xf>
    <xf numFmtId="171" fontId="16" fillId="6" borderId="0" xfId="0" applyNumberFormat="1" applyFont="1" applyFill="1" applyBorder="1" applyAlignment="1">
      <alignment horizontal="center"/>
    </xf>
    <xf numFmtId="171" fontId="13" fillId="7" borderId="0" xfId="0" applyNumberFormat="1" applyFont="1" applyFill="1" applyBorder="1" applyAlignment="1">
      <alignment horizontal="center"/>
    </xf>
    <xf numFmtId="171" fontId="11" fillId="8" borderId="21" xfId="0" applyNumberFormat="1" applyFont="1" applyFill="1" applyBorder="1"/>
    <xf numFmtId="171" fontId="11" fillId="7" borderId="0" xfId="0" applyNumberFormat="1" applyFont="1" applyFill="1" applyBorder="1" applyAlignment="1">
      <alignment horizontal="center"/>
    </xf>
    <xf numFmtId="171" fontId="20" fillId="7" borderId="0" xfId="0" applyNumberFormat="1" applyFont="1" applyFill="1" applyBorder="1" applyAlignment="1">
      <alignment horizontal="center"/>
    </xf>
    <xf numFmtId="171" fontId="16" fillId="11" borderId="0" xfId="0" applyNumberFormat="1" applyFont="1" applyFill="1" applyBorder="1" applyAlignment="1">
      <alignment horizontal="center"/>
    </xf>
    <xf numFmtId="171" fontId="20" fillId="11" borderId="0" xfId="0" applyNumberFormat="1" applyFont="1" applyFill="1" applyBorder="1" applyAlignment="1">
      <alignment horizontal="center"/>
    </xf>
    <xf numFmtId="167" fontId="8" fillId="11" borderId="7" xfId="0" applyNumberFormat="1" applyFont="1" applyFill="1" applyBorder="1" applyAlignment="1">
      <alignment horizontal="left" vertical="center"/>
    </xf>
    <xf numFmtId="171" fontId="19" fillId="6" borderId="7" xfId="0" applyNumberFormat="1" applyFont="1" applyFill="1" applyBorder="1" applyAlignment="1">
      <alignment horizontal="center"/>
    </xf>
    <xf numFmtId="171" fontId="15" fillId="6" borderId="0" xfId="0" applyNumberFormat="1" applyFont="1" applyFill="1" applyBorder="1" applyAlignment="1">
      <alignment horizontal="center"/>
    </xf>
    <xf numFmtId="171" fontId="15" fillId="7" borderId="0" xfId="0" applyNumberFormat="1" applyFont="1" applyFill="1" applyBorder="1" applyAlignment="1">
      <alignment horizontal="center"/>
    </xf>
    <xf numFmtId="172" fontId="15" fillId="7" borderId="0" xfId="0" applyNumberFormat="1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top"/>
    </xf>
    <xf numFmtId="171" fontId="16" fillId="6" borderId="0" xfId="0" applyNumberFormat="1" applyFont="1" applyFill="1" applyBorder="1" applyAlignment="1">
      <alignment horizontal="center"/>
    </xf>
    <xf numFmtId="171" fontId="11" fillId="6" borderId="0" xfId="0" applyNumberFormat="1" applyFont="1" applyFill="1" applyBorder="1" applyAlignment="1">
      <alignment horizontal="center"/>
    </xf>
    <xf numFmtId="171" fontId="15" fillId="6" borderId="0" xfId="0" applyNumberFormat="1" applyFont="1" applyFill="1" applyBorder="1" applyAlignment="1">
      <alignment horizontal="center"/>
    </xf>
    <xf numFmtId="171" fontId="15" fillId="7" borderId="0" xfId="0" applyNumberFormat="1" applyFont="1" applyFill="1" applyBorder="1" applyAlignment="1">
      <alignment horizontal="center"/>
    </xf>
    <xf numFmtId="171" fontId="15" fillId="7" borderId="0" xfId="0" applyNumberFormat="1" applyFont="1" applyFill="1" applyBorder="1" applyAlignment="1">
      <alignment horizontal="center"/>
    </xf>
    <xf numFmtId="171" fontId="11" fillId="7" borderId="18" xfId="2" applyNumberFormat="1" applyFont="1" applyFill="1" applyBorder="1" applyAlignment="1">
      <alignment horizontal="left"/>
    </xf>
    <xf numFmtId="171" fontId="11" fillId="7" borderId="0" xfId="2" applyNumberFormat="1" applyFont="1" applyFill="1" applyBorder="1" applyAlignment="1">
      <alignment horizontal="center"/>
    </xf>
    <xf numFmtId="171" fontId="28" fillId="7" borderId="0" xfId="2" applyNumberFormat="1" applyFont="1" applyFill="1" applyBorder="1" applyAlignment="1">
      <alignment horizontal="center"/>
    </xf>
    <xf numFmtId="171" fontId="13" fillId="7" borderId="0" xfId="2" applyNumberFormat="1" applyFont="1" applyFill="1" applyBorder="1" applyAlignment="1">
      <alignment horizontal="center"/>
    </xf>
    <xf numFmtId="171" fontId="21" fillId="6" borderId="18" xfId="0" applyNumberFormat="1" applyFont="1" applyFill="1" applyBorder="1" applyAlignment="1">
      <alignment horizontal="left" wrapText="1" indent="2"/>
    </xf>
    <xf numFmtId="171" fontId="21" fillId="6" borderId="0" xfId="0" applyNumberFormat="1" applyFont="1" applyFill="1" applyBorder="1" applyAlignment="1">
      <alignment horizontal="left" wrapText="1" indent="2"/>
    </xf>
    <xf numFmtId="171" fontId="28" fillId="7" borderId="0" xfId="2" applyNumberFormat="1" applyFont="1" applyFill="1" applyBorder="1" applyAlignment="1">
      <alignment horizontal="left"/>
    </xf>
    <xf numFmtId="171" fontId="28" fillId="7" borderId="0" xfId="2" applyNumberFormat="1" applyFont="1" applyFill="1" applyBorder="1"/>
    <xf numFmtId="171" fontId="11" fillId="6" borderId="0" xfId="2" applyNumberFormat="1" applyFont="1" applyFill="1" applyBorder="1" applyAlignment="1">
      <alignment horizontal="center" wrapText="1"/>
    </xf>
    <xf numFmtId="0" fontId="16" fillId="5" borderId="21" xfId="0" applyFont="1" applyFill="1" applyBorder="1"/>
    <xf numFmtId="0" fontId="16" fillId="5" borderId="0" xfId="0" applyFont="1" applyFill="1" applyBorder="1"/>
    <xf numFmtId="171" fontId="11" fillId="7" borderId="21" xfId="2" applyNumberFormat="1" applyFont="1" applyFill="1" applyBorder="1" applyAlignment="1">
      <alignment horizontal="left"/>
    </xf>
    <xf numFmtId="171" fontId="11" fillId="7" borderId="0" xfId="2" applyNumberFormat="1" applyFont="1" applyFill="1" applyBorder="1" applyAlignment="1">
      <alignment horizontal="left"/>
    </xf>
    <xf numFmtId="171" fontId="21" fillId="6" borderId="21" xfId="0" applyNumberFormat="1" applyFont="1" applyFill="1" applyBorder="1" applyAlignment="1">
      <alignment horizontal="left" wrapText="1" indent="2"/>
    </xf>
    <xf numFmtId="171" fontId="16" fillId="7" borderId="0" xfId="0" applyNumberFormat="1" applyFont="1" applyFill="1" applyBorder="1"/>
    <xf numFmtId="171" fontId="15" fillId="7" borderId="0" xfId="0" applyNumberFormat="1" applyFont="1" applyFill="1" applyBorder="1"/>
    <xf numFmtId="171" fontId="16" fillId="8" borderId="8" xfId="0" applyNumberFormat="1" applyFont="1" applyFill="1" applyBorder="1"/>
    <xf numFmtId="171" fontId="15" fillId="6" borderId="0" xfId="0" applyNumberFormat="1" applyFont="1" applyFill="1" applyBorder="1"/>
    <xf numFmtId="171" fontId="15" fillId="7" borderId="18" xfId="0" applyNumberFormat="1" applyFont="1" applyFill="1" applyBorder="1"/>
    <xf numFmtId="171" fontId="29" fillId="6" borderId="0" xfId="0" applyNumberFormat="1" applyFont="1" applyFill="1" applyBorder="1"/>
    <xf numFmtId="171" fontId="15" fillId="6" borderId="18" xfId="0" applyNumberFormat="1" applyFont="1" applyFill="1" applyBorder="1" applyAlignment="1"/>
    <xf numFmtId="171" fontId="29" fillId="7" borderId="0" xfId="0" applyNumberFormat="1" applyFont="1" applyFill="1" applyBorder="1"/>
    <xf numFmtId="171" fontId="16" fillId="8" borderId="0" xfId="0" applyNumberFormat="1" applyFont="1" applyFill="1" applyBorder="1"/>
    <xf numFmtId="171" fontId="15" fillId="7" borderId="21" xfId="0" applyNumberFormat="1" applyFont="1" applyFill="1" applyBorder="1"/>
    <xf numFmtId="171" fontId="11" fillId="6" borderId="0" xfId="2" applyNumberFormat="1" applyFont="1" applyFill="1" applyBorder="1" applyAlignment="1">
      <alignment horizontal="center"/>
    </xf>
    <xf numFmtId="171" fontId="21" fillId="6" borderId="0" xfId="2" applyNumberFormat="1" applyFont="1" applyFill="1" applyBorder="1" applyAlignment="1">
      <alignment horizontal="center"/>
    </xf>
    <xf numFmtId="171" fontId="13" fillId="6" borderId="0" xfId="2" applyNumberFormat="1" applyFont="1" applyFill="1" applyBorder="1" applyAlignment="1">
      <alignment horizontal="center"/>
    </xf>
    <xf numFmtId="171" fontId="15" fillId="6" borderId="21" xfId="0" applyNumberFormat="1" applyFont="1" applyFill="1" applyBorder="1" applyAlignment="1"/>
    <xf numFmtId="171" fontId="20" fillId="8" borderId="0" xfId="0" applyNumberFormat="1" applyFont="1" applyFill="1" applyBorder="1" applyAlignment="1">
      <alignment horizontal="center"/>
    </xf>
    <xf numFmtId="171" fontId="15" fillId="11" borderId="21" xfId="0" applyNumberFormat="1" applyFont="1" applyFill="1" applyBorder="1"/>
    <xf numFmtId="171" fontId="16" fillId="7" borderId="21" xfId="0" applyNumberFormat="1" applyFont="1" applyFill="1" applyBorder="1"/>
    <xf numFmtId="171" fontId="16" fillId="6" borderId="21" xfId="0" applyNumberFormat="1" applyFont="1" applyFill="1" applyBorder="1"/>
    <xf numFmtId="171" fontId="21" fillId="7" borderId="0" xfId="2" applyNumberFormat="1" applyFont="1" applyFill="1" applyBorder="1" applyAlignment="1">
      <alignment horizontal="center"/>
    </xf>
    <xf numFmtId="171" fontId="15" fillId="8" borderId="21" xfId="0" applyNumberFormat="1" applyFont="1" applyFill="1" applyBorder="1"/>
    <xf numFmtId="171" fontId="16" fillId="6" borderId="22" xfId="0" applyNumberFormat="1" applyFont="1" applyFill="1" applyBorder="1"/>
    <xf numFmtId="171" fontId="16" fillId="6" borderId="8" xfId="0" applyNumberFormat="1" applyFont="1" applyFill="1" applyBorder="1"/>
    <xf numFmtId="171" fontId="16" fillId="6" borderId="18" xfId="0" applyNumberFormat="1" applyFont="1" applyFill="1" applyBorder="1"/>
    <xf numFmtId="171" fontId="11" fillId="6" borderId="0" xfId="2" applyNumberFormat="1" applyFont="1" applyFill="1" applyBorder="1" applyAlignment="1">
      <alignment horizontal="left"/>
    </xf>
    <xf numFmtId="171" fontId="15" fillId="8" borderId="18" xfId="0" applyNumberFormat="1" applyFont="1" applyFill="1" applyBorder="1"/>
    <xf numFmtId="171" fontId="16" fillId="6" borderId="23" xfId="0" applyNumberFormat="1" applyFont="1" applyFill="1" applyBorder="1"/>
    <xf numFmtId="171" fontId="16" fillId="6" borderId="24" xfId="0" applyNumberFormat="1" applyFont="1" applyFill="1" applyBorder="1"/>
    <xf numFmtId="171" fontId="15" fillId="7" borderId="22" xfId="0" applyNumberFormat="1" applyFont="1" applyFill="1" applyBorder="1"/>
    <xf numFmtId="171" fontId="16" fillId="7" borderId="8" xfId="0" applyNumberFormat="1" applyFont="1" applyFill="1" applyBorder="1"/>
    <xf numFmtId="171" fontId="16" fillId="6" borderId="0" xfId="1" applyNumberFormat="1" applyFont="1" applyFill="1" applyBorder="1" applyAlignment="1">
      <alignment horizontal="center"/>
    </xf>
    <xf numFmtId="171" fontId="16" fillId="6" borderId="19" xfId="0" applyNumberFormat="1" applyFont="1" applyFill="1" applyBorder="1"/>
    <xf numFmtId="171" fontId="13" fillId="6" borderId="0" xfId="2" applyNumberFormat="1" applyFont="1" applyFill="1" applyBorder="1" applyAlignment="1">
      <alignment horizontal="center" wrapText="1"/>
    </xf>
    <xf numFmtId="171" fontId="16" fillId="6" borderId="0" xfId="0" applyNumberFormat="1" applyFont="1" applyFill="1" applyBorder="1" applyAlignment="1">
      <alignment horizontal="center"/>
    </xf>
    <xf numFmtId="171" fontId="16" fillId="6" borderId="0" xfId="0" applyNumberFormat="1" applyFont="1" applyFill="1" applyBorder="1" applyAlignment="1">
      <alignment horizontal="center"/>
    </xf>
    <xf numFmtId="172" fontId="16" fillId="6" borderId="0" xfId="0" applyNumberFormat="1" applyFont="1" applyFill="1" applyBorder="1" applyAlignment="1">
      <alignment horizontal="center"/>
    </xf>
    <xf numFmtId="172" fontId="17" fillId="6" borderId="0" xfId="0" applyNumberFormat="1" applyFont="1" applyFill="1" applyBorder="1" applyAlignment="1">
      <alignment horizontal="center"/>
    </xf>
    <xf numFmtId="171" fontId="15" fillId="7" borderId="0" xfId="0" applyNumberFormat="1" applyFont="1" applyFill="1" applyBorder="1" applyAlignment="1">
      <alignment horizontal="center"/>
    </xf>
    <xf numFmtId="171" fontId="15" fillId="8" borderId="0" xfId="0" applyNumberFormat="1" applyFont="1" applyFill="1" applyBorder="1" applyAlignment="1">
      <alignment horizontal="center"/>
    </xf>
    <xf numFmtId="171" fontId="11" fillId="6" borderId="0" xfId="0" applyNumberFormat="1" applyFont="1" applyFill="1" applyBorder="1" applyAlignment="1">
      <alignment horizontal="center"/>
    </xf>
    <xf numFmtId="171" fontId="15" fillId="6" borderId="0" xfId="0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/>
    <xf numFmtId="171" fontId="0" fillId="0" borderId="0" xfId="0" applyNumberFormat="1" applyFill="1"/>
    <xf numFmtId="0" fontId="0" fillId="0" borderId="0" xfId="0" applyFill="1" applyAlignment="1">
      <alignment horizontal="right"/>
    </xf>
    <xf numFmtId="170" fontId="0" fillId="0" borderId="0" xfId="0" applyNumberFormat="1" applyFill="1"/>
    <xf numFmtId="0" fontId="3" fillId="0" borderId="0" xfId="0" applyFont="1" applyFill="1"/>
    <xf numFmtId="169" fontId="0" fillId="0" borderId="0" xfId="0" applyNumberFormat="1" applyFill="1"/>
    <xf numFmtId="0" fontId="0" fillId="0" borderId="0" xfId="0" applyFill="1" applyBorder="1"/>
    <xf numFmtId="171" fontId="16" fillId="6" borderId="0" xfId="0" applyNumberFormat="1" applyFont="1" applyFill="1" applyBorder="1" applyAlignment="1">
      <alignment horizontal="center"/>
    </xf>
    <xf numFmtId="171" fontId="15" fillId="6" borderId="0" xfId="0" applyNumberFormat="1" applyFont="1" applyFill="1" applyBorder="1" applyAlignment="1">
      <alignment horizontal="center"/>
    </xf>
    <xf numFmtId="171" fontId="11" fillId="6" borderId="0" xfId="0" applyNumberFormat="1" applyFont="1" applyFill="1" applyBorder="1" applyAlignment="1">
      <alignment horizontal="center"/>
    </xf>
    <xf numFmtId="172" fontId="16" fillId="6" borderId="0" xfId="1" applyNumberFormat="1" applyFont="1" applyFill="1" applyBorder="1" applyAlignment="1">
      <alignment horizontal="center"/>
    </xf>
    <xf numFmtId="171" fontId="16" fillId="6" borderId="0" xfId="0" applyNumberFormat="1" applyFont="1" applyFill="1" applyBorder="1" applyAlignment="1">
      <alignment horizontal="center"/>
    </xf>
    <xf numFmtId="171" fontId="15" fillId="6" borderId="0" xfId="0" applyNumberFormat="1" applyFont="1" applyFill="1" applyBorder="1" applyAlignment="1">
      <alignment horizontal="center"/>
    </xf>
    <xf numFmtId="171" fontId="16" fillId="6" borderId="0" xfId="0" applyNumberFormat="1" applyFont="1" applyFill="1" applyBorder="1" applyAlignment="1">
      <alignment horizontal="center"/>
    </xf>
    <xf numFmtId="171" fontId="16" fillId="6" borderId="0" xfId="0" applyNumberFormat="1" applyFont="1" applyFill="1" applyBorder="1" applyAlignment="1">
      <alignment horizontal="center"/>
    </xf>
    <xf numFmtId="171" fontId="16" fillId="6" borderId="0" xfId="0" applyNumberFormat="1" applyFont="1" applyFill="1" applyBorder="1" applyAlignment="1">
      <alignment horizontal="center"/>
    </xf>
    <xf numFmtId="171" fontId="17" fillId="6" borderId="0" xfId="0" applyNumberFormat="1" applyFont="1" applyFill="1" applyBorder="1" applyAlignment="1">
      <alignment horizontal="center" wrapText="1"/>
    </xf>
    <xf numFmtId="166" fontId="16" fillId="6" borderId="0" xfId="0" applyNumberFormat="1" applyFont="1" applyFill="1" applyBorder="1" applyAlignment="1">
      <alignment horizontal="center"/>
    </xf>
    <xf numFmtId="168" fontId="16" fillId="6" borderId="0" xfId="0" applyNumberFormat="1" applyFont="1" applyFill="1" applyBorder="1" applyAlignment="1">
      <alignment horizontal="center"/>
    </xf>
    <xf numFmtId="168" fontId="17" fillId="6" borderId="0" xfId="0" applyNumberFormat="1" applyFont="1" applyFill="1" applyBorder="1" applyAlignment="1">
      <alignment horizontal="center"/>
    </xf>
    <xf numFmtId="172" fontId="30" fillId="6" borderId="0" xfId="0" applyNumberFormat="1" applyFont="1" applyFill="1" applyBorder="1" applyAlignment="1">
      <alignment horizontal="center"/>
    </xf>
    <xf numFmtId="168" fontId="11" fillId="6" borderId="0" xfId="2" applyNumberFormat="1" applyFont="1" applyFill="1" applyBorder="1" applyAlignment="1">
      <alignment horizontal="center"/>
    </xf>
    <xf numFmtId="171" fontId="16" fillId="6" borderId="0" xfId="0" applyNumberFormat="1" applyFont="1" applyFill="1" applyBorder="1" applyAlignment="1">
      <alignment horizontal="center"/>
    </xf>
    <xf numFmtId="171" fontId="16" fillId="6" borderId="0" xfId="0" applyNumberFormat="1" applyFont="1" applyFill="1" applyBorder="1" applyAlignment="1">
      <alignment horizontal="center"/>
    </xf>
    <xf numFmtId="171" fontId="16" fillId="6" borderId="0" xfId="0" applyNumberFormat="1" applyFont="1" applyFill="1" applyBorder="1" applyAlignment="1">
      <alignment horizontal="center"/>
    </xf>
    <xf numFmtId="171" fontId="21" fillId="6" borderId="0" xfId="0" applyNumberFormat="1" applyFont="1" applyFill="1" applyBorder="1" applyAlignment="1">
      <alignment horizontal="center"/>
    </xf>
    <xf numFmtId="171" fontId="16" fillId="6" borderId="0" xfId="0" applyNumberFormat="1" applyFont="1" applyFill="1" applyBorder="1" applyAlignment="1">
      <alignment horizontal="center"/>
    </xf>
    <xf numFmtId="171" fontId="21" fillId="6" borderId="0" xfId="2" applyNumberFormat="1" applyFont="1" applyFill="1" applyBorder="1" applyAlignment="1">
      <alignment horizontal="center"/>
    </xf>
    <xf numFmtId="171" fontId="16" fillId="6" borderId="0" xfId="0" applyNumberFormat="1" applyFont="1" applyFill="1" applyBorder="1" applyAlignment="1">
      <alignment horizontal="center"/>
    </xf>
    <xf numFmtId="0" fontId="4" fillId="12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/>
    </xf>
    <xf numFmtId="0" fontId="7" fillId="4" borderId="0" xfId="3" applyFont="1" applyFill="1" applyAlignment="1">
      <alignment horizontal="left"/>
    </xf>
    <xf numFmtId="0" fontId="11" fillId="5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 indent="5"/>
    </xf>
    <xf numFmtId="0" fontId="8" fillId="3" borderId="4" xfId="0" applyFont="1" applyFill="1" applyBorder="1" applyAlignment="1">
      <alignment horizontal="left" vertical="center" indent="5"/>
    </xf>
    <xf numFmtId="0" fontId="8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167" fontId="8" fillId="3" borderId="5" xfId="0" applyNumberFormat="1" applyFont="1" applyFill="1" applyBorder="1" applyAlignment="1">
      <alignment horizontal="left" vertical="center"/>
    </xf>
    <xf numFmtId="167" fontId="8" fillId="3" borderId="6" xfId="0" applyNumberFormat="1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top"/>
    </xf>
    <xf numFmtId="0" fontId="22" fillId="0" borderId="1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left" vertical="center" wrapText="1"/>
    </xf>
    <xf numFmtId="171" fontId="16" fillId="6" borderId="18" xfId="0" applyNumberFormat="1" applyFont="1" applyFill="1" applyBorder="1" applyAlignment="1">
      <alignment horizontal="left" wrapText="1" indent="2"/>
    </xf>
    <xf numFmtId="171" fontId="16" fillId="6" borderId="0" xfId="0" applyNumberFormat="1" applyFont="1" applyFill="1" applyBorder="1" applyAlignment="1">
      <alignment horizontal="left" wrapText="1" indent="2"/>
    </xf>
    <xf numFmtId="171" fontId="11" fillId="5" borderId="0" xfId="0" applyNumberFormat="1" applyFont="1" applyFill="1" applyBorder="1" applyAlignment="1">
      <alignment horizontal="center" vertical="center"/>
    </xf>
    <xf numFmtId="171" fontId="11" fillId="5" borderId="7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171" fontId="16" fillId="6" borderId="21" xfId="0" applyNumberFormat="1" applyFont="1" applyFill="1" applyBorder="1" applyAlignment="1">
      <alignment horizontal="left" wrapText="1" indent="2"/>
    </xf>
    <xf numFmtId="171" fontId="0" fillId="6" borderId="21" xfId="0" applyNumberFormat="1" applyFill="1" applyBorder="1" applyAlignment="1">
      <alignment horizontal="left" wrapText="1" indent="2"/>
    </xf>
    <xf numFmtId="171" fontId="0" fillId="6" borderId="0" xfId="0" applyNumberFormat="1" applyFill="1" applyBorder="1" applyAlignment="1">
      <alignment horizontal="left" wrapText="1" indent="2"/>
    </xf>
    <xf numFmtId="0" fontId="8" fillId="3" borderId="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 indent="10"/>
    </xf>
    <xf numFmtId="0" fontId="8" fillId="3" borderId="4" xfId="0" applyFont="1" applyFill="1" applyBorder="1" applyAlignment="1">
      <alignment horizontal="left" vertical="center" indent="10"/>
    </xf>
    <xf numFmtId="0" fontId="22" fillId="0" borderId="21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171" fontId="15" fillId="6" borderId="0" xfId="0" applyNumberFormat="1" applyFont="1" applyFill="1" applyBorder="1" applyAlignment="1">
      <alignment horizontal="center"/>
    </xf>
    <xf numFmtId="171" fontId="16" fillId="6" borderId="0" xfId="0" applyNumberFormat="1" applyFont="1" applyFill="1" applyBorder="1" applyAlignment="1">
      <alignment horizontal="center"/>
    </xf>
    <xf numFmtId="171" fontId="15" fillId="7" borderId="0" xfId="0" applyNumberFormat="1" applyFont="1" applyFill="1" applyBorder="1" applyAlignment="1">
      <alignment horizontal="center"/>
    </xf>
    <xf numFmtId="171" fontId="21" fillId="6" borderId="0" xfId="0" applyNumberFormat="1" applyFont="1" applyFill="1" applyBorder="1" applyAlignment="1">
      <alignment horizontal="center"/>
    </xf>
    <xf numFmtId="171" fontId="11" fillId="6" borderId="0" xfId="0" applyNumberFormat="1" applyFont="1" applyFill="1" applyBorder="1" applyAlignment="1">
      <alignment horizontal="center"/>
    </xf>
    <xf numFmtId="171" fontId="11" fillId="7" borderId="0" xfId="2" applyNumberFormat="1" applyFont="1" applyFill="1" applyBorder="1" applyAlignment="1">
      <alignment horizontal="center"/>
    </xf>
    <xf numFmtId="171" fontId="21" fillId="6" borderId="0" xfId="2" applyNumberFormat="1" applyFont="1" applyFill="1" applyBorder="1" applyAlignment="1">
      <alignment horizontal="center"/>
    </xf>
    <xf numFmtId="171" fontId="15" fillId="8" borderId="0" xfId="0" applyNumberFormat="1" applyFont="1" applyFill="1" applyBorder="1" applyAlignment="1">
      <alignment horizontal="center"/>
    </xf>
    <xf numFmtId="171" fontId="16" fillId="6" borderId="8" xfId="0" applyNumberFormat="1" applyFont="1" applyFill="1" applyBorder="1" applyAlignment="1">
      <alignment horizontal="center"/>
    </xf>
  </cellXfs>
  <cellStyles count="89">
    <cellStyle name="Calculation" xfId="2" builtinId="22"/>
    <cellStyle name="Comma 10" xfId="46" xr:uid="{00000000-0005-0000-0000-000001000000}"/>
    <cellStyle name="Comma 10 2" xfId="69" xr:uid="{FA3D6E04-5098-46B6-9A0E-3477C0B2DF89}"/>
    <cellStyle name="Comma 11" xfId="5" xr:uid="{00000000-0005-0000-0000-000002000000}"/>
    <cellStyle name="Comma 11 2" xfId="72" xr:uid="{96E8E955-EC06-4B9B-8809-C3A1C69921BE}"/>
    <cellStyle name="Comma 12" xfId="76" xr:uid="{91FE5609-869E-486E-9C12-0E624314005E}"/>
    <cellStyle name="Comma 13" xfId="51" xr:uid="{A79D2723-50F2-43EC-A8C8-0055F9A8CAB1}"/>
    <cellStyle name="Comma 2" xfId="10" xr:uid="{00000000-0005-0000-0000-000003000000}"/>
    <cellStyle name="Comma 2 2" xfId="12" xr:uid="{00000000-0005-0000-0000-000004000000}"/>
    <cellStyle name="Comma 2 2 2" xfId="79" xr:uid="{93ED2171-7027-49FD-9568-B1B4EF279ECF}"/>
    <cellStyle name="Comma 2 2 3" xfId="55" xr:uid="{0F379D72-A205-434C-88FE-55E1CBF9AD7D}"/>
    <cellStyle name="Comma 2 3" xfId="34" xr:uid="{00000000-0005-0000-0000-000005000000}"/>
    <cellStyle name="Comma 2 3 2" xfId="63" xr:uid="{A0672019-8673-46DE-B6B4-40BC68255BAB}"/>
    <cellStyle name="Comma 2 4" xfId="37" xr:uid="{00000000-0005-0000-0000-000006000000}"/>
    <cellStyle name="Comma 2 4 2" xfId="65" xr:uid="{064FF7DC-5ED6-4027-AE55-E9108A02B8B9}"/>
    <cellStyle name="Comma 2 5" xfId="41" xr:uid="{00000000-0005-0000-0000-000007000000}"/>
    <cellStyle name="Comma 2 5 2" xfId="67" xr:uid="{F034E91C-2312-415E-99DC-8A3E26DCA707}"/>
    <cellStyle name="Comma 2 6" xfId="48" xr:uid="{00000000-0005-0000-0000-000008000000}"/>
    <cellStyle name="Comma 2 6 2" xfId="70" xr:uid="{923951CE-7291-4766-BB7E-6BE23BD9E382}"/>
    <cellStyle name="Comma 2 7" xfId="73" xr:uid="{DFD3EF7F-03C8-4CBC-BDCA-3793FA457DFB}"/>
    <cellStyle name="Comma 2 8" xfId="54" xr:uid="{D93139A7-FE5F-4C29-8788-046B6D183DC4}"/>
    <cellStyle name="Comma 2_Perth inputs" xfId="26" xr:uid="{00000000-0005-0000-0000-000009000000}"/>
    <cellStyle name="Comma 3" xfId="21" xr:uid="{00000000-0005-0000-0000-00000A000000}"/>
    <cellStyle name="Comma 3 2" xfId="57" xr:uid="{C8FA4B1E-4816-4153-B915-B53A3CBAB9D4}"/>
    <cellStyle name="Comma 4" xfId="30" xr:uid="{00000000-0005-0000-0000-00000B000000}"/>
    <cellStyle name="Comma 4 2" xfId="60" xr:uid="{18C5F944-E982-4150-A7C3-6B84F63DB809}"/>
    <cellStyle name="Comma 5" xfId="32" xr:uid="{00000000-0005-0000-0000-00000C000000}"/>
    <cellStyle name="Comma 5 2" xfId="62" xr:uid="{62587308-5561-4107-9C8E-96876C3C5241}"/>
    <cellStyle name="Comma 6" xfId="25" xr:uid="{00000000-0005-0000-0000-00000D000000}"/>
    <cellStyle name="Comma 6 2" xfId="59" xr:uid="{4160B3FD-DA7C-479C-98E4-F1DDC308AAA8}"/>
    <cellStyle name="Comma 7" xfId="36" xr:uid="{00000000-0005-0000-0000-00000E000000}"/>
    <cellStyle name="Comma 7 2" xfId="64" xr:uid="{00232AAC-5047-444A-80EB-A59689FD6E41}"/>
    <cellStyle name="Comma 8" xfId="39" xr:uid="{00000000-0005-0000-0000-00000F000000}"/>
    <cellStyle name="Comma 8 2" xfId="66" xr:uid="{CD507BB2-1A91-41DE-8C9F-C604E554DFC1}"/>
    <cellStyle name="Comma 9" xfId="45" xr:uid="{00000000-0005-0000-0000-000010000000}"/>
    <cellStyle name="Comma 9 2" xfId="68" xr:uid="{2107F974-83B3-419C-AF9D-2074C2FDE42A}"/>
    <cellStyle name="Currency" xfId="1" builtinId="4"/>
    <cellStyle name="Currency 2" xfId="23" xr:uid="{00000000-0005-0000-0000-000012000000}"/>
    <cellStyle name="Currency 2 2" xfId="87" xr:uid="{67C1FC95-BE37-4CB5-A24D-E6AFAAD67246}"/>
    <cellStyle name="Currency 2 3" xfId="85" xr:uid="{8385062F-7E14-4C4F-A0C0-BDBD29682F64}"/>
    <cellStyle name="Currency 2 4" xfId="58" xr:uid="{55A54605-0411-4B7C-B93B-FD37305F3231}"/>
    <cellStyle name="Currency 3" xfId="9" xr:uid="{00000000-0005-0000-0000-000013000000}"/>
    <cellStyle name="Currency 3 2" xfId="88" xr:uid="{B1AFE3EA-CAC1-44C0-AEE2-6C627607ADA0}"/>
    <cellStyle name="Currency 3 3" xfId="86" xr:uid="{1B989D06-15B8-494C-B5E7-C429E49FC713}"/>
    <cellStyle name="Currency 4" xfId="83" xr:uid="{3A62975D-7B5F-44BA-BF28-2894FFB0C1C9}"/>
    <cellStyle name="Currency 5" xfId="53" xr:uid="{8A4746BC-7A95-4B96-8F52-22CB820D6C18}"/>
    <cellStyle name="Grey" xfId="13" xr:uid="{00000000-0005-0000-0000-000014000000}"/>
    <cellStyle name="Grey 2" xfId="80" xr:uid="{729ED257-CA17-491B-902B-7F6B19278107}"/>
    <cellStyle name="heading, 1,A MAJOR/BOLD" xfId="14" xr:uid="{00000000-0005-0000-0000-000015000000}"/>
    <cellStyle name="Hyperlink" xfId="3" builtinId="8"/>
    <cellStyle name="Hyperlink 2" xfId="44" xr:uid="{00000000-0005-0000-0000-000017000000}"/>
    <cellStyle name="Input [yellow]" xfId="15" xr:uid="{00000000-0005-0000-0000-000018000000}"/>
    <cellStyle name="Input [yellow] 2" xfId="81" xr:uid="{C0A3F2E0-5231-473D-9A94-89EF29127F67}"/>
    <cellStyle name="Normal" xfId="0" builtinId="0"/>
    <cellStyle name="Normal - Style1" xfId="16" xr:uid="{00000000-0005-0000-0000-00001A000000}"/>
    <cellStyle name="Normal 10" xfId="27" xr:uid="{00000000-0005-0000-0000-00001B000000}"/>
    <cellStyle name="Normal 11" xfId="33" xr:uid="{00000000-0005-0000-0000-00001C000000}"/>
    <cellStyle name="Normal 12" xfId="40" xr:uid="{00000000-0005-0000-0000-00001D000000}"/>
    <cellStyle name="Normal 13" xfId="42" xr:uid="{00000000-0005-0000-0000-00001E000000}"/>
    <cellStyle name="Normal 14" xfId="47" xr:uid="{00000000-0005-0000-0000-00001F000000}"/>
    <cellStyle name="Normal 15" xfId="4" xr:uid="{00000000-0005-0000-0000-000020000000}"/>
    <cellStyle name="Normal 15 2" xfId="71" xr:uid="{3597AE66-B609-4AB7-9C49-53D8AA13DC2D}"/>
    <cellStyle name="Normal 16" xfId="50" xr:uid="{0ED31DAB-5820-40BD-9FD4-054722C3CAED}"/>
    <cellStyle name="Normal 17" xfId="56" xr:uid="{F6B6AA7C-53BF-4F9B-BFDE-E222EB53EBFE}"/>
    <cellStyle name="Normal 2" xfId="7" xr:uid="{00000000-0005-0000-0000-000021000000}"/>
    <cellStyle name="Normal 2 2" xfId="17" xr:uid="{00000000-0005-0000-0000-000022000000}"/>
    <cellStyle name="Normal 2_Perth inputs" xfId="28" xr:uid="{00000000-0005-0000-0000-000023000000}"/>
    <cellStyle name="Normal 3" xfId="8" xr:uid="{00000000-0005-0000-0000-000024000000}"/>
    <cellStyle name="Normal 4" xfId="20" xr:uid="{00000000-0005-0000-0000-000025000000}"/>
    <cellStyle name="Normal 4 2" xfId="35" xr:uid="{00000000-0005-0000-0000-000026000000}"/>
    <cellStyle name="Normal 4 2 2" xfId="82" xr:uid="{FC2F8592-E28A-46B5-8A35-5849CFBED27D}"/>
    <cellStyle name="Normal 4 3" xfId="38" xr:uid="{00000000-0005-0000-0000-000027000000}"/>
    <cellStyle name="Normal 4 4" xfId="43" xr:uid="{00000000-0005-0000-0000-000028000000}"/>
    <cellStyle name="Normal 4 5" xfId="49" xr:uid="{00000000-0005-0000-0000-000029000000}"/>
    <cellStyle name="Normal 4 6" xfId="74" xr:uid="{A2F325CB-9199-477B-8DF7-C6781C25162D}"/>
    <cellStyle name="Normal 5" xfId="22" xr:uid="{00000000-0005-0000-0000-00002A000000}"/>
    <cellStyle name="Normal 5 2" xfId="77" xr:uid="{9046A956-F545-405A-9AD2-092E466743D5}"/>
    <cellStyle name="Normal 6" xfId="24" xr:uid="{00000000-0005-0000-0000-00002B000000}"/>
    <cellStyle name="Normal 6 2" xfId="84" xr:uid="{D4331790-F170-4FDA-B3A6-1DD001644183}"/>
    <cellStyle name="Normal 6 3" xfId="78" xr:uid="{255BCCE1-C7AC-4755-A0D5-8FEE8EFEADB4}"/>
    <cellStyle name="Normal 7" xfId="11" xr:uid="{00000000-0005-0000-0000-00002C000000}"/>
    <cellStyle name="Normal 8" xfId="29" xr:uid="{00000000-0005-0000-0000-00002D000000}"/>
    <cellStyle name="Normal 9" xfId="31" xr:uid="{00000000-0005-0000-0000-00002E000000}"/>
    <cellStyle name="Percent [2]" xfId="18" xr:uid="{00000000-0005-0000-0000-00002F000000}"/>
    <cellStyle name="Percent 2" xfId="19" xr:uid="{00000000-0005-0000-0000-000030000000}"/>
    <cellStyle name="Percent 3" xfId="6" xr:uid="{00000000-0005-0000-0000-000031000000}"/>
    <cellStyle name="Percent 4" xfId="52" xr:uid="{20FB1FC3-0C79-40EE-9760-C57260259A1F}"/>
    <cellStyle name="Percent 5" xfId="61" xr:uid="{DCDEDADE-DD02-443F-8C79-2AA4B568AAC1}"/>
    <cellStyle name="rating" xfId="75" xr:uid="{74C5EBD2-5799-4A95-B897-A01DF0763164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worksheet" Target="worksheets/sheet5.xml" Id="rId5" /><Relationship Type="http://schemas.openxmlformats.org/officeDocument/2006/relationships/calcChain" Target="calcChain.xml" Id="rId10" /><Relationship Type="http://schemas.openxmlformats.org/officeDocument/2006/relationships/worksheet" Target="worksheets/sheet4.xml" Id="rId4" /><Relationship Type="http://schemas.microsoft.com/office/2017/10/relationships/person" Target="persons/person.xml" Id="rId9" /><Relationship Type="http://schemas.openxmlformats.org/officeDocument/2006/relationships/customXml" Target="/customXML/item.xml" Id="imanage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activeCell="B36" sqref="B36"/>
    </sheetView>
  </sheetViews>
  <sheetFormatPr defaultRowHeight="15" x14ac:dyDescent="0.25"/>
  <cols>
    <col min="1" max="1" width="12.5703125" customWidth="1"/>
    <col min="2" max="3" width="16.7109375" customWidth="1"/>
    <col min="4" max="4" width="24.5703125" customWidth="1"/>
    <col min="5" max="6" width="16.7109375" customWidth="1"/>
    <col min="7" max="7" width="21.140625" customWidth="1"/>
  </cols>
  <sheetData>
    <row r="1" spans="1:7" ht="32.25" customHeight="1" x14ac:dyDescent="0.25">
      <c r="A1" s="274" t="s">
        <v>137</v>
      </c>
      <c r="B1" s="274"/>
      <c r="C1" s="274"/>
      <c r="D1" s="274"/>
      <c r="E1" s="274"/>
      <c r="F1" s="274"/>
      <c r="G1" s="274"/>
    </row>
    <row r="2" spans="1:7" ht="20.100000000000001" customHeight="1" x14ac:dyDescent="0.25">
      <c r="A2" s="1" t="s">
        <v>133</v>
      </c>
      <c r="B2" s="275" t="s">
        <v>0</v>
      </c>
      <c r="C2" s="275"/>
      <c r="D2" s="275"/>
      <c r="E2" s="276" t="s">
        <v>0</v>
      </c>
      <c r="F2" s="276"/>
      <c r="G2" s="276"/>
    </row>
    <row r="3" spans="1:7" ht="20.100000000000001" customHeight="1" x14ac:dyDescent="0.25">
      <c r="A3" s="1" t="s">
        <v>134</v>
      </c>
      <c r="B3" s="275" t="s">
        <v>1</v>
      </c>
      <c r="C3" s="275"/>
      <c r="D3" s="275"/>
      <c r="E3" s="276" t="s">
        <v>1</v>
      </c>
      <c r="F3" s="276"/>
      <c r="G3" s="276"/>
    </row>
    <row r="4" spans="1:7" ht="20.100000000000001" customHeight="1" x14ac:dyDescent="0.25">
      <c r="A4" s="1" t="s">
        <v>135</v>
      </c>
      <c r="B4" s="275" t="s">
        <v>2</v>
      </c>
      <c r="C4" s="275"/>
      <c r="D4" s="275"/>
      <c r="E4" s="276" t="s">
        <v>2</v>
      </c>
      <c r="F4" s="276"/>
      <c r="G4" s="276"/>
    </row>
    <row r="5" spans="1:7" ht="20.100000000000001" customHeight="1" x14ac:dyDescent="0.25">
      <c r="A5" s="1" t="s">
        <v>136</v>
      </c>
      <c r="B5" s="275" t="s">
        <v>3</v>
      </c>
      <c r="C5" s="275"/>
      <c r="D5" s="275"/>
      <c r="E5" s="276" t="s">
        <v>3</v>
      </c>
      <c r="F5" s="276"/>
      <c r="G5" s="276"/>
    </row>
    <row r="6" spans="1:7" ht="20.100000000000001" customHeight="1" x14ac:dyDescent="0.25">
      <c r="A6" s="1"/>
      <c r="B6" s="275"/>
      <c r="C6" s="275"/>
      <c r="D6" s="275"/>
      <c r="E6" s="276"/>
      <c r="F6" s="276"/>
      <c r="G6" s="276"/>
    </row>
  </sheetData>
  <mergeCells count="11">
    <mergeCell ref="B5:D5"/>
    <mergeCell ref="E5:G5"/>
    <mergeCell ref="B6:D6"/>
    <mergeCell ref="E6:G6"/>
    <mergeCell ref="B4:D4"/>
    <mergeCell ref="E4:G4"/>
    <mergeCell ref="A1:G1"/>
    <mergeCell ref="B2:D2"/>
    <mergeCell ref="E2:G2"/>
    <mergeCell ref="B3:D3"/>
    <mergeCell ref="E3:G3"/>
  </mergeCells>
  <hyperlinks>
    <hyperlink ref="E2:G2" location="'A1.1 Brisbane'!A1" display="Regulatory accounts for Brisbane Airport" xr:uid="{00000000-0004-0000-0000-000000000000}"/>
    <hyperlink ref="E3:G3" location="'A1.2 Melbourne '!A1" display="Regulatory accounts for Melbourne  Airport" xr:uid="{00000000-0004-0000-0000-000001000000}"/>
    <hyperlink ref="E4:G4" location="'A1.3 Perth'!A1" display="Regulatory accounts for Perth Airport" xr:uid="{00000000-0004-0000-0000-000002000000}"/>
    <hyperlink ref="E5:G5" location="'A1.4 Sydney'!A1" display="Regulatory accounts for Sydney Airport" xr:uid="{00000000-0004-0000-0000-000003000000}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36"/>
  <sheetViews>
    <sheetView topLeftCell="A43" zoomScale="40" zoomScaleNormal="40" workbookViewId="0"/>
  </sheetViews>
  <sheetFormatPr defaultRowHeight="15" x14ac:dyDescent="0.25"/>
  <cols>
    <col min="1" max="1" width="40" customWidth="1"/>
    <col min="2" max="2" width="2.140625" customWidth="1"/>
    <col min="3" max="3" width="28.42578125" customWidth="1"/>
    <col min="4" max="4" width="2.140625" customWidth="1"/>
    <col min="5" max="5" width="21.140625" customWidth="1"/>
    <col min="6" max="6" width="2.140625" customWidth="1"/>
    <col min="7" max="7" width="18.28515625" customWidth="1"/>
    <col min="8" max="8" width="2.140625" customWidth="1"/>
    <col min="9" max="9" width="28.42578125" customWidth="1"/>
    <col min="10" max="10" width="2.140625" customWidth="1"/>
    <col min="12" max="16" width="9.140625" style="245"/>
  </cols>
  <sheetData>
    <row r="1" spans="1:16" s="6" customFormat="1" ht="24.75" customHeight="1" thickTop="1" x14ac:dyDescent="0.25">
      <c r="A1" s="84" t="s">
        <v>132</v>
      </c>
      <c r="B1" s="2"/>
      <c r="C1" s="2"/>
      <c r="D1" s="3"/>
      <c r="E1" s="3"/>
      <c r="F1" s="3"/>
      <c r="G1" s="4"/>
      <c r="H1" s="3"/>
      <c r="I1" s="3"/>
      <c r="J1" s="5"/>
      <c r="L1" s="243"/>
      <c r="M1" s="243"/>
      <c r="N1" s="243"/>
      <c r="O1" s="243"/>
      <c r="P1" s="243"/>
    </row>
    <row r="2" spans="1:16" s="8" customFormat="1" ht="22.5" customHeight="1" x14ac:dyDescent="0.25">
      <c r="A2" s="85"/>
      <c r="B2" s="83"/>
      <c r="C2" s="83"/>
      <c r="D2" s="278" t="s">
        <v>4</v>
      </c>
      <c r="E2" s="278"/>
      <c r="F2" s="278"/>
      <c r="G2" s="279"/>
      <c r="H2" s="280" t="s">
        <v>5</v>
      </c>
      <c r="I2" s="281"/>
      <c r="J2" s="7"/>
      <c r="L2" s="244"/>
      <c r="M2" s="244"/>
      <c r="N2" s="244"/>
      <c r="O2" s="244"/>
      <c r="P2" s="244"/>
    </row>
    <row r="3" spans="1:16" s="8" customFormat="1" ht="7.5" customHeight="1" x14ac:dyDescent="0.25">
      <c r="A3" s="85"/>
      <c r="B3" s="83"/>
      <c r="C3" s="9"/>
      <c r="D3" s="9"/>
      <c r="E3" s="9"/>
      <c r="F3" s="9"/>
      <c r="G3" s="10"/>
      <c r="H3" s="83"/>
      <c r="I3" s="83"/>
      <c r="J3" s="7"/>
      <c r="L3" s="244"/>
      <c r="M3" s="244"/>
      <c r="N3" s="244"/>
      <c r="O3" s="244"/>
      <c r="P3" s="244"/>
    </row>
    <row r="4" spans="1:16" s="8" customFormat="1" ht="22.5" customHeight="1" x14ac:dyDescent="0.25">
      <c r="A4" s="86"/>
      <c r="B4" s="11"/>
      <c r="C4" s="12"/>
      <c r="D4" s="278" t="s">
        <v>6</v>
      </c>
      <c r="E4" s="278"/>
      <c r="F4" s="278"/>
      <c r="G4" s="279"/>
      <c r="H4" s="282">
        <v>44377</v>
      </c>
      <c r="I4" s="283"/>
      <c r="J4" s="7"/>
      <c r="L4" s="244"/>
      <c r="M4" s="244"/>
      <c r="N4" s="244"/>
      <c r="O4" s="244"/>
      <c r="P4" s="244"/>
    </row>
    <row r="5" spans="1:16" ht="15" customHeight="1" x14ac:dyDescent="0.25">
      <c r="A5" s="86"/>
      <c r="B5" s="11"/>
      <c r="C5" s="13"/>
      <c r="D5" s="13"/>
      <c r="E5" s="13"/>
      <c r="F5" s="13"/>
      <c r="G5" s="14"/>
      <c r="H5" s="13"/>
      <c r="I5" s="13"/>
      <c r="J5" s="7"/>
    </row>
    <row r="6" spans="1:16" ht="5.25" customHeight="1" x14ac:dyDescent="0.25">
      <c r="A6" s="87"/>
      <c r="B6" s="76"/>
      <c r="C6" s="15"/>
      <c r="D6" s="15"/>
      <c r="E6" s="15"/>
      <c r="F6" s="15"/>
      <c r="G6" s="16"/>
      <c r="H6" s="15"/>
      <c r="I6" s="15"/>
      <c r="J6" s="77"/>
    </row>
    <row r="7" spans="1:16" ht="13.5" customHeight="1" x14ac:dyDescent="0.25">
      <c r="A7" s="87"/>
      <c r="B7" s="181"/>
      <c r="C7" s="182" t="s">
        <v>7</v>
      </c>
      <c r="D7" s="182"/>
      <c r="E7" s="284" t="s">
        <v>8</v>
      </c>
      <c r="F7" s="284"/>
      <c r="G7" s="284"/>
      <c r="H7" s="182"/>
      <c r="I7" s="182" t="s">
        <v>9</v>
      </c>
      <c r="J7" s="17"/>
    </row>
    <row r="8" spans="1:16" ht="12" customHeight="1" x14ac:dyDescent="0.25">
      <c r="A8" s="87"/>
      <c r="B8" s="181"/>
      <c r="C8" s="181" t="s">
        <v>10</v>
      </c>
      <c r="D8" s="181"/>
      <c r="E8" s="285" t="s">
        <v>11</v>
      </c>
      <c r="F8" s="285"/>
      <c r="G8" s="285"/>
      <c r="H8" s="181"/>
      <c r="I8" s="181" t="s">
        <v>10</v>
      </c>
      <c r="J8" s="77"/>
    </row>
    <row r="9" spans="1:16" x14ac:dyDescent="0.25">
      <c r="A9" s="87"/>
      <c r="B9" s="181"/>
      <c r="C9" s="182"/>
      <c r="D9" s="182"/>
      <c r="E9" s="182"/>
      <c r="F9" s="182"/>
      <c r="G9" s="18" t="s">
        <v>106</v>
      </c>
      <c r="H9" s="182"/>
      <c r="I9" s="182"/>
      <c r="J9" s="17"/>
    </row>
    <row r="10" spans="1:16" x14ac:dyDescent="0.25">
      <c r="A10" s="132" t="s">
        <v>13</v>
      </c>
      <c r="B10" s="133"/>
      <c r="C10" s="257"/>
      <c r="D10" s="133"/>
      <c r="E10" s="186"/>
      <c r="F10" s="186"/>
      <c r="G10" s="134"/>
      <c r="H10" s="133"/>
      <c r="I10" s="133"/>
      <c r="J10" s="19"/>
    </row>
    <row r="11" spans="1:16" x14ac:dyDescent="0.25">
      <c r="A11" s="135" t="s">
        <v>122</v>
      </c>
      <c r="B11" s="136"/>
      <c r="C11" s="267">
        <v>141382.48199290401</v>
      </c>
      <c r="D11" s="184"/>
      <c r="E11" s="267">
        <v>141382.48199290401</v>
      </c>
      <c r="F11" s="184"/>
      <c r="G11" s="137">
        <v>141382.48199290398</v>
      </c>
      <c r="H11" s="184"/>
      <c r="I11" s="252"/>
      <c r="J11" s="20"/>
    </row>
    <row r="12" spans="1:16" x14ac:dyDescent="0.25">
      <c r="A12" s="135" t="s">
        <v>123</v>
      </c>
      <c r="B12" s="136"/>
      <c r="C12" s="258">
        <v>305860.51717709599</v>
      </c>
      <c r="D12" s="184"/>
      <c r="E12" s="184"/>
      <c r="F12" s="184"/>
      <c r="G12" s="137"/>
      <c r="H12" s="138"/>
      <c r="I12" s="252">
        <v>305860.51717709599</v>
      </c>
      <c r="J12" s="20"/>
    </row>
    <row r="13" spans="1:16" x14ac:dyDescent="0.25">
      <c r="A13" s="135" t="s">
        <v>124</v>
      </c>
      <c r="B13" s="136"/>
      <c r="C13" s="237">
        <v>0</v>
      </c>
      <c r="D13" s="138"/>
      <c r="E13" s="237"/>
      <c r="F13" s="184"/>
      <c r="G13" s="137"/>
      <c r="H13" s="138"/>
      <c r="I13" s="237"/>
      <c r="J13" s="20"/>
    </row>
    <row r="14" spans="1:16" x14ac:dyDescent="0.25">
      <c r="A14" s="189" t="s">
        <v>17</v>
      </c>
      <c r="B14" s="190"/>
      <c r="C14" s="190">
        <f>SUM(C11:C13)</f>
        <v>447242.99916999997</v>
      </c>
      <c r="D14" s="191"/>
      <c r="E14" s="190">
        <f t="shared" ref="E14" si="0">SUM(E11:E13)</f>
        <v>141382.48199290401</v>
      </c>
      <c r="F14" s="191"/>
      <c r="G14" s="192">
        <f t="shared" ref="G14:I14" si="1">SUM(G11:G13)</f>
        <v>141382.48199290398</v>
      </c>
      <c r="H14" s="191"/>
      <c r="I14" s="190">
        <f t="shared" si="1"/>
        <v>305860.51717709599</v>
      </c>
      <c r="J14" s="21"/>
      <c r="N14" s="246"/>
      <c r="O14" s="246"/>
    </row>
    <row r="15" spans="1:16" x14ac:dyDescent="0.25">
      <c r="A15" s="132" t="s">
        <v>18</v>
      </c>
      <c r="B15" s="133"/>
      <c r="C15" s="186"/>
      <c r="D15" s="133"/>
      <c r="E15" s="186"/>
      <c r="F15" s="186"/>
      <c r="G15" s="134"/>
      <c r="H15" s="133"/>
      <c r="I15" s="133"/>
      <c r="J15" s="19"/>
      <c r="N15" s="246"/>
      <c r="O15" s="246"/>
    </row>
    <row r="16" spans="1:16" x14ac:dyDescent="0.25">
      <c r="A16" s="135" t="s">
        <v>19</v>
      </c>
      <c r="B16" s="136"/>
      <c r="C16" s="184">
        <v>45621.054189999988</v>
      </c>
      <c r="D16" s="184"/>
      <c r="E16" s="184">
        <v>31069.361090336002</v>
      </c>
      <c r="F16" s="184"/>
      <c r="G16" s="137">
        <v>31069.361090336002</v>
      </c>
      <c r="H16" s="184"/>
      <c r="I16" s="235">
        <v>14551.693099663988</v>
      </c>
      <c r="J16" s="20"/>
      <c r="N16" s="246"/>
      <c r="O16" s="246"/>
    </row>
    <row r="17" spans="1:15" x14ac:dyDescent="0.25">
      <c r="A17" s="139" t="s">
        <v>20</v>
      </c>
      <c r="B17" s="140"/>
      <c r="C17" s="184">
        <v>1228.0511800000002</v>
      </c>
      <c r="D17" s="184"/>
      <c r="E17" s="184">
        <v>658.09100000000001</v>
      </c>
      <c r="F17" s="184"/>
      <c r="G17" s="137">
        <v>510.78976338000001</v>
      </c>
      <c r="H17" s="184"/>
      <c r="I17" s="235">
        <v>569.96018000000015</v>
      </c>
      <c r="J17" s="20"/>
      <c r="N17" s="246"/>
      <c r="O17" s="246"/>
    </row>
    <row r="18" spans="1:15" x14ac:dyDescent="0.25">
      <c r="A18" s="139" t="s">
        <v>125</v>
      </c>
      <c r="B18" s="140"/>
      <c r="C18" s="184">
        <v>169315.38392999995</v>
      </c>
      <c r="D18" s="184"/>
      <c r="E18" s="184">
        <v>128846.86778314599</v>
      </c>
      <c r="F18" s="184"/>
      <c r="G18" s="137">
        <v>129337.17988037805</v>
      </c>
      <c r="H18" s="184"/>
      <c r="I18" s="235">
        <v>40468.516146853959</v>
      </c>
      <c r="J18" s="20"/>
      <c r="N18" s="246"/>
      <c r="O18" s="246"/>
    </row>
    <row r="19" spans="1:15" x14ac:dyDescent="0.25">
      <c r="A19" s="193" t="s">
        <v>126</v>
      </c>
      <c r="B19" s="194"/>
      <c r="C19" s="237">
        <v>0</v>
      </c>
      <c r="D19" s="184"/>
      <c r="E19" s="237">
        <v>0</v>
      </c>
      <c r="F19" s="184"/>
      <c r="G19" s="238">
        <v>0</v>
      </c>
      <c r="H19" s="184"/>
      <c r="I19" s="237">
        <v>0</v>
      </c>
      <c r="J19" s="20"/>
      <c r="N19" s="246"/>
      <c r="O19" s="246"/>
    </row>
    <row r="20" spans="1:15" x14ac:dyDescent="0.25">
      <c r="A20" s="193" t="s">
        <v>22</v>
      </c>
      <c r="B20" s="194"/>
      <c r="C20" s="184">
        <v>23898.622269999996</v>
      </c>
      <c r="D20" s="184"/>
      <c r="E20" s="184">
        <v>3348.3333272530008</v>
      </c>
      <c r="F20" s="184"/>
      <c r="G20" s="137">
        <v>3348.3333272530008</v>
      </c>
      <c r="H20" s="184"/>
      <c r="I20" s="235">
        <v>20550.288942746996</v>
      </c>
      <c r="J20" s="20"/>
      <c r="N20" s="246"/>
      <c r="O20" s="246"/>
    </row>
    <row r="21" spans="1:15" x14ac:dyDescent="0.25">
      <c r="A21" s="193" t="s">
        <v>127</v>
      </c>
      <c r="B21" s="194"/>
      <c r="C21" s="184">
        <v>41510.939659999996</v>
      </c>
      <c r="D21" s="138"/>
      <c r="E21" s="184">
        <v>18872.128718043175</v>
      </c>
      <c r="F21" s="184"/>
      <c r="G21" s="137">
        <v>18872.128718043175</v>
      </c>
      <c r="H21" s="184"/>
      <c r="I21" s="235">
        <v>22638.810941956821</v>
      </c>
      <c r="J21" s="20"/>
      <c r="N21" s="246"/>
      <c r="O21" s="246"/>
    </row>
    <row r="22" spans="1:15" x14ac:dyDescent="0.25">
      <c r="A22" s="193" t="s">
        <v>23</v>
      </c>
      <c r="B22" s="194"/>
      <c r="C22" s="184">
        <v>21019.101500000008</v>
      </c>
      <c r="D22" s="138"/>
      <c r="E22" s="184">
        <v>21019.101500000008</v>
      </c>
      <c r="F22" s="184"/>
      <c r="G22" s="137">
        <v>21019.101500000008</v>
      </c>
      <c r="H22" s="184"/>
      <c r="I22" s="237">
        <v>0</v>
      </c>
      <c r="J22" s="20"/>
      <c r="N22" s="246"/>
      <c r="O22" s="246"/>
    </row>
    <row r="23" spans="1:15" x14ac:dyDescent="0.25">
      <c r="A23" s="193" t="s">
        <v>24</v>
      </c>
      <c r="B23" s="194"/>
      <c r="C23" s="184">
        <v>2619.4758999999999</v>
      </c>
      <c r="D23" s="138"/>
      <c r="E23" s="184">
        <v>1074.096544153</v>
      </c>
      <c r="F23" s="184"/>
      <c r="G23" s="137">
        <v>1074.096544153</v>
      </c>
      <c r="H23" s="184"/>
      <c r="I23" s="235">
        <v>1545.3793558469999</v>
      </c>
      <c r="J23" s="20"/>
      <c r="N23" s="246"/>
      <c r="O23" s="246"/>
    </row>
    <row r="24" spans="1:15" x14ac:dyDescent="0.25">
      <c r="A24" s="193" t="s">
        <v>25</v>
      </c>
      <c r="B24" s="194"/>
      <c r="C24" s="184">
        <v>29829.05235999998</v>
      </c>
      <c r="D24" s="138"/>
      <c r="E24" s="184">
        <v>17773.113160374</v>
      </c>
      <c r="F24" s="184"/>
      <c r="G24" s="137">
        <v>17773.113160374</v>
      </c>
      <c r="H24" s="184"/>
      <c r="I24" s="235">
        <v>12055.93919962598</v>
      </c>
      <c r="J24" s="20"/>
      <c r="N24" s="246"/>
      <c r="O24" s="246"/>
    </row>
    <row r="25" spans="1:15" x14ac:dyDescent="0.25">
      <c r="A25" s="193" t="s">
        <v>26</v>
      </c>
      <c r="B25" s="194"/>
      <c r="C25" s="262">
        <v>63713.800999999992</v>
      </c>
      <c r="D25" s="138"/>
      <c r="E25" s="263">
        <v>3010.8051095579999</v>
      </c>
      <c r="F25" s="184"/>
      <c r="G25" s="264">
        <v>3010.8051095579999</v>
      </c>
      <c r="H25" s="184"/>
      <c r="I25" s="263">
        <v>60702.995890441991</v>
      </c>
      <c r="J25" s="20"/>
      <c r="N25" s="246"/>
      <c r="O25" s="246"/>
    </row>
    <row r="26" spans="1:15" ht="15" customHeight="1" x14ac:dyDescent="0.25">
      <c r="A26" s="189" t="s">
        <v>27</v>
      </c>
      <c r="B26" s="195"/>
      <c r="C26" s="190">
        <f>SUM(C16:C25)</f>
        <v>398755.48198999988</v>
      </c>
      <c r="D26" s="196"/>
      <c r="E26" s="190">
        <f>SUM(E16:E25)</f>
        <v>225671.89823286317</v>
      </c>
      <c r="F26" s="191"/>
      <c r="G26" s="192">
        <f>SUM(G16:G25)</f>
        <v>226014.90909347523</v>
      </c>
      <c r="H26" s="191"/>
      <c r="I26" s="190">
        <f>SUM(I16:I25)</f>
        <v>173083.58375713674</v>
      </c>
      <c r="J26" s="21"/>
      <c r="N26" s="246"/>
      <c r="O26" s="246"/>
    </row>
    <row r="27" spans="1:15" x14ac:dyDescent="0.25">
      <c r="A27" s="141" t="s">
        <v>28</v>
      </c>
      <c r="B27" s="142"/>
      <c r="C27" s="197">
        <f>C14-C26</f>
        <v>48487.517180000083</v>
      </c>
      <c r="D27" s="143"/>
      <c r="E27" s="143">
        <f>E14-E26</f>
        <v>-84289.416239959159</v>
      </c>
      <c r="F27" s="143"/>
      <c r="G27" s="144">
        <f>G14-G26</f>
        <v>-84632.427100571251</v>
      </c>
      <c r="H27" s="143"/>
      <c r="I27" s="143">
        <f>I14-I26</f>
        <v>132776.93341995924</v>
      </c>
      <c r="J27" s="22"/>
      <c r="N27" s="246"/>
      <c r="O27" s="246"/>
    </row>
    <row r="28" spans="1:15" x14ac:dyDescent="0.25">
      <c r="A28" s="135" t="s">
        <v>29</v>
      </c>
      <c r="B28" s="136"/>
      <c r="C28" s="184">
        <v>130502.57208000003</v>
      </c>
      <c r="D28" s="138"/>
      <c r="E28" s="184"/>
      <c r="F28" s="184"/>
      <c r="G28" s="145"/>
      <c r="H28" s="184"/>
      <c r="I28" s="138"/>
      <c r="J28" s="20"/>
      <c r="N28" s="246"/>
      <c r="O28" s="246"/>
    </row>
    <row r="29" spans="1:15" x14ac:dyDescent="0.25">
      <c r="A29" s="146" t="s">
        <v>30</v>
      </c>
      <c r="B29" s="138"/>
      <c r="C29" s="186">
        <f>SUM(C27:C28)</f>
        <v>178990.0892600001</v>
      </c>
      <c r="D29" s="138"/>
      <c r="E29" s="138"/>
      <c r="F29" s="138"/>
      <c r="G29" s="145"/>
      <c r="H29" s="184"/>
      <c r="I29" s="138"/>
      <c r="J29" s="20"/>
      <c r="N29" s="246"/>
      <c r="O29" s="246"/>
    </row>
    <row r="30" spans="1:15" x14ac:dyDescent="0.25">
      <c r="A30" s="135" t="s">
        <v>31</v>
      </c>
      <c r="B30" s="138"/>
      <c r="C30" s="184">
        <v>-138718.45450999998</v>
      </c>
      <c r="D30" s="138"/>
      <c r="E30" s="138"/>
      <c r="F30" s="138"/>
      <c r="G30" s="145"/>
      <c r="H30" s="184"/>
      <c r="I30" s="138"/>
      <c r="J30" s="20"/>
      <c r="N30" s="246"/>
      <c r="O30" s="246"/>
    </row>
    <row r="31" spans="1:15" x14ac:dyDescent="0.25">
      <c r="A31" s="146" t="s">
        <v>32</v>
      </c>
      <c r="B31" s="138"/>
      <c r="C31" s="186">
        <f>C29+C30</f>
        <v>40271.634750000114</v>
      </c>
      <c r="D31" s="138"/>
      <c r="E31" s="138"/>
      <c r="F31" s="138"/>
      <c r="G31" s="145"/>
      <c r="H31" s="184"/>
      <c r="I31" s="138"/>
      <c r="J31" s="20"/>
      <c r="N31" s="246"/>
      <c r="O31" s="246"/>
    </row>
    <row r="32" spans="1:15" x14ac:dyDescent="0.25">
      <c r="A32" s="135" t="s">
        <v>33</v>
      </c>
      <c r="B32" s="138"/>
      <c r="C32" s="184">
        <v>-13184.050199999996</v>
      </c>
      <c r="D32" s="138"/>
      <c r="E32" s="138"/>
      <c r="F32" s="138"/>
      <c r="G32" s="145"/>
      <c r="H32" s="184"/>
      <c r="I32" s="147"/>
      <c r="J32" s="20"/>
      <c r="N32" s="246"/>
      <c r="O32" s="246"/>
    </row>
    <row r="33" spans="1:17" x14ac:dyDescent="0.25">
      <c r="A33" s="146" t="s">
        <v>34</v>
      </c>
      <c r="B33" s="138"/>
      <c r="C33" s="186">
        <f>C31+C32</f>
        <v>27087.584550000116</v>
      </c>
      <c r="D33" s="138"/>
      <c r="E33" s="138"/>
      <c r="F33" s="138"/>
      <c r="G33" s="145"/>
      <c r="H33" s="184"/>
      <c r="I33" s="138"/>
      <c r="J33" s="20"/>
      <c r="N33" s="246"/>
      <c r="O33" s="246"/>
    </row>
    <row r="34" spans="1:17" x14ac:dyDescent="0.25">
      <c r="A34" s="135" t="s">
        <v>35</v>
      </c>
      <c r="B34" s="138"/>
      <c r="C34" s="184">
        <v>-42974.130000000005</v>
      </c>
      <c r="D34" s="138"/>
      <c r="E34" s="138"/>
      <c r="F34" s="138"/>
      <c r="G34" s="145"/>
      <c r="H34" s="184"/>
      <c r="I34" s="138"/>
      <c r="J34" s="20"/>
      <c r="N34" s="246"/>
      <c r="O34" s="246"/>
    </row>
    <row r="35" spans="1:17" x14ac:dyDescent="0.25">
      <c r="A35" s="148" t="s">
        <v>36</v>
      </c>
      <c r="B35" s="149"/>
      <c r="C35" s="150">
        <f>C33+C34</f>
        <v>-15886.545449999889</v>
      </c>
      <c r="D35" s="149"/>
      <c r="E35" s="149"/>
      <c r="F35" s="149"/>
      <c r="G35" s="151"/>
      <c r="H35" s="151"/>
      <c r="I35" s="149"/>
      <c r="J35" s="23"/>
      <c r="N35" s="246"/>
      <c r="O35" s="246"/>
    </row>
    <row r="36" spans="1:17" ht="21.75" customHeight="1" x14ac:dyDescent="0.25">
      <c r="A36" s="286" t="s">
        <v>141</v>
      </c>
      <c r="B36" s="287"/>
      <c r="C36" s="287"/>
      <c r="D36" s="287"/>
      <c r="E36" s="287"/>
      <c r="F36" s="287"/>
      <c r="G36" s="287"/>
      <c r="H36" s="287"/>
      <c r="I36" s="287"/>
      <c r="J36" s="288"/>
      <c r="N36" s="246"/>
      <c r="O36" s="246"/>
    </row>
    <row r="37" spans="1:17" ht="16.5" customHeight="1" thickBot="1" x14ac:dyDescent="0.3">
      <c r="A37" s="289"/>
      <c r="B37" s="290"/>
      <c r="C37" s="290"/>
      <c r="D37" s="290"/>
      <c r="E37" s="290"/>
      <c r="F37" s="290"/>
      <c r="G37" s="290"/>
      <c r="H37" s="290"/>
      <c r="I37" s="290"/>
      <c r="J37" s="291"/>
      <c r="N37" s="246"/>
      <c r="O37" s="246"/>
      <c r="Q37" s="245"/>
    </row>
    <row r="38" spans="1:17" ht="15.75" thickTop="1" x14ac:dyDescent="0.25">
      <c r="N38" s="246"/>
      <c r="O38" s="246"/>
    </row>
    <row r="39" spans="1:17" ht="15.75" thickBot="1" x14ac:dyDescent="0.3">
      <c r="N39" s="246"/>
      <c r="O39" s="246"/>
    </row>
    <row r="40" spans="1:17" ht="24.75" customHeight="1" thickTop="1" x14ac:dyDescent="0.25">
      <c r="A40" s="84" t="s">
        <v>37</v>
      </c>
      <c r="B40" s="2"/>
      <c r="C40" s="2"/>
      <c r="D40" s="3"/>
      <c r="E40" s="3"/>
      <c r="F40" s="3"/>
      <c r="G40" s="4"/>
      <c r="H40" s="3"/>
      <c r="I40" s="3"/>
      <c r="J40" s="5"/>
      <c r="N40" s="246"/>
      <c r="O40" s="246"/>
    </row>
    <row r="41" spans="1:17" ht="22.5" customHeight="1" x14ac:dyDescent="0.25">
      <c r="A41" s="85"/>
      <c r="B41" s="83"/>
      <c r="C41" s="83"/>
      <c r="D41" s="278" t="s">
        <v>4</v>
      </c>
      <c r="E41" s="278"/>
      <c r="F41" s="278"/>
      <c r="G41" s="279"/>
      <c r="H41" s="280" t="s">
        <v>5</v>
      </c>
      <c r="I41" s="281"/>
      <c r="J41" s="7"/>
      <c r="N41" s="246"/>
      <c r="O41" s="246"/>
    </row>
    <row r="42" spans="1:17" ht="7.5" customHeight="1" x14ac:dyDescent="0.25">
      <c r="A42" s="85"/>
      <c r="B42" s="83"/>
      <c r="C42" s="9"/>
      <c r="D42" s="9"/>
      <c r="E42" s="9"/>
      <c r="F42" s="9"/>
      <c r="G42" s="10"/>
      <c r="H42" s="83"/>
      <c r="I42" s="83"/>
      <c r="J42" s="7"/>
      <c r="N42" s="246"/>
      <c r="O42" s="246"/>
    </row>
    <row r="43" spans="1:17" ht="22.5" customHeight="1" x14ac:dyDescent="0.25">
      <c r="A43" s="86"/>
      <c r="B43" s="11"/>
      <c r="C43" s="12"/>
      <c r="D43" s="278" t="s">
        <v>6</v>
      </c>
      <c r="E43" s="278"/>
      <c r="F43" s="278"/>
      <c r="G43" s="279"/>
      <c r="H43" s="282">
        <f>H4</f>
        <v>44377</v>
      </c>
      <c r="I43" s="283"/>
      <c r="J43" s="7"/>
      <c r="N43" s="246"/>
      <c r="O43" s="246"/>
    </row>
    <row r="44" spans="1:17" ht="15" customHeight="1" x14ac:dyDescent="0.25">
      <c r="A44" s="86"/>
      <c r="B44" s="11"/>
      <c r="C44" s="13"/>
      <c r="D44" s="13"/>
      <c r="E44" s="13"/>
      <c r="F44" s="13"/>
      <c r="G44" s="14"/>
      <c r="H44" s="13"/>
      <c r="I44" s="13"/>
      <c r="J44" s="7"/>
      <c r="N44" s="246"/>
      <c r="O44" s="246"/>
    </row>
    <row r="45" spans="1:17" ht="5.25" customHeight="1" x14ac:dyDescent="0.25">
      <c r="A45" s="87"/>
      <c r="B45" s="24"/>
      <c r="C45" s="24"/>
      <c r="D45" s="24"/>
      <c r="E45" s="76"/>
      <c r="F45" s="76"/>
      <c r="G45" s="76"/>
      <c r="H45" s="76"/>
      <c r="I45" s="76"/>
      <c r="J45" s="77"/>
      <c r="N45" s="246"/>
      <c r="O45" s="246"/>
    </row>
    <row r="46" spans="1:17" ht="13.5" customHeight="1" x14ac:dyDescent="0.25">
      <c r="A46" s="87"/>
      <c r="B46" s="24"/>
      <c r="C46" s="181" t="s">
        <v>7</v>
      </c>
      <c r="D46" s="24"/>
      <c r="E46" s="277" t="s">
        <v>8</v>
      </c>
      <c r="F46" s="277"/>
      <c r="G46" s="277"/>
      <c r="H46" s="181"/>
      <c r="I46" s="181" t="s">
        <v>9</v>
      </c>
      <c r="J46" s="77"/>
      <c r="N46" s="246"/>
      <c r="O46" s="246"/>
    </row>
    <row r="47" spans="1:17" ht="12" customHeight="1" x14ac:dyDescent="0.25">
      <c r="A47" s="87"/>
      <c r="B47" s="24"/>
      <c r="C47" s="181" t="s">
        <v>10</v>
      </c>
      <c r="D47" s="24"/>
      <c r="E47" s="277" t="s">
        <v>10</v>
      </c>
      <c r="F47" s="277"/>
      <c r="G47" s="277"/>
      <c r="H47" s="181"/>
      <c r="I47" s="181" t="s">
        <v>11</v>
      </c>
      <c r="J47" s="77"/>
      <c r="N47" s="246"/>
      <c r="O47" s="246"/>
    </row>
    <row r="48" spans="1:17" ht="15.75" customHeight="1" x14ac:dyDescent="0.25">
      <c r="A48" s="87"/>
      <c r="B48" s="24"/>
      <c r="C48" s="181"/>
      <c r="D48" s="24"/>
      <c r="E48" s="24"/>
      <c r="F48" s="24"/>
      <c r="G48" s="25" t="s">
        <v>38</v>
      </c>
      <c r="H48" s="181"/>
      <c r="I48" s="181"/>
      <c r="J48" s="77"/>
      <c r="N48" s="246"/>
      <c r="O48" s="246"/>
    </row>
    <row r="49" spans="1:15" x14ac:dyDescent="0.25">
      <c r="A49" s="146" t="s">
        <v>39</v>
      </c>
      <c r="B49" s="138"/>
      <c r="C49" s="138"/>
      <c r="D49" s="138"/>
      <c r="E49" s="138"/>
      <c r="F49" s="138"/>
      <c r="G49" s="152"/>
      <c r="H49" s="138"/>
      <c r="I49" s="138"/>
      <c r="J49" s="26"/>
      <c r="N49" s="246"/>
      <c r="O49" s="246"/>
    </row>
    <row r="50" spans="1:15" x14ac:dyDescent="0.25">
      <c r="A50" s="135" t="s">
        <v>40</v>
      </c>
      <c r="B50" s="138"/>
      <c r="C50" s="184">
        <v>74022.106560000335</v>
      </c>
      <c r="D50" s="138"/>
      <c r="E50" s="236">
        <v>23710.415126392003</v>
      </c>
      <c r="F50" s="138"/>
      <c r="G50" s="137">
        <v>23710.415126392003</v>
      </c>
      <c r="H50" s="138"/>
      <c r="I50" s="236">
        <v>50311.691433608328</v>
      </c>
      <c r="J50" s="26"/>
      <c r="N50" s="246"/>
      <c r="O50" s="246"/>
    </row>
    <row r="51" spans="1:15" x14ac:dyDescent="0.25">
      <c r="A51" s="135" t="s">
        <v>41</v>
      </c>
      <c r="B51" s="138"/>
      <c r="C51" s="184">
        <v>45222.152450000067</v>
      </c>
      <c r="D51" s="138"/>
      <c r="E51" s="236">
        <v>20576.544829894014</v>
      </c>
      <c r="F51" s="138"/>
      <c r="G51" s="137">
        <v>20576.544829894014</v>
      </c>
      <c r="H51" s="138"/>
      <c r="I51" s="236">
        <v>24645.607620106053</v>
      </c>
      <c r="J51" s="26"/>
      <c r="N51" s="246"/>
      <c r="O51" s="246"/>
    </row>
    <row r="52" spans="1:15" x14ac:dyDescent="0.25">
      <c r="A52" s="135" t="s">
        <v>42</v>
      </c>
      <c r="B52" s="138"/>
      <c r="C52" s="184">
        <v>1497.6048499999999</v>
      </c>
      <c r="D52" s="138"/>
      <c r="E52" s="236">
        <v>1497.6048499999999</v>
      </c>
      <c r="F52" s="138"/>
      <c r="G52" s="137">
        <v>1497.6048499999999</v>
      </c>
      <c r="H52" s="138"/>
      <c r="I52" s="237">
        <v>0</v>
      </c>
      <c r="J52" s="26"/>
      <c r="N52" s="246"/>
      <c r="O52" s="246"/>
    </row>
    <row r="53" spans="1:15" x14ac:dyDescent="0.25">
      <c r="A53" s="135" t="s">
        <v>95</v>
      </c>
      <c r="B53" s="138"/>
      <c r="C53" s="268">
        <v>12697.50135</v>
      </c>
      <c r="D53" s="138"/>
      <c r="E53" s="237"/>
      <c r="F53" s="138"/>
      <c r="G53" s="237"/>
      <c r="H53" s="138"/>
      <c r="I53" s="237"/>
      <c r="J53" s="26"/>
      <c r="N53" s="246"/>
      <c r="O53" s="246"/>
    </row>
    <row r="54" spans="1:15" x14ac:dyDescent="0.25">
      <c r="A54" s="135" t="s">
        <v>43</v>
      </c>
      <c r="B54" s="138"/>
      <c r="C54" s="268">
        <v>49621.364260000002</v>
      </c>
      <c r="D54" s="138"/>
      <c r="E54" s="268">
        <v>31316.042984486001</v>
      </c>
      <c r="F54" s="138"/>
      <c r="G54" s="137">
        <v>31316.042984486001</v>
      </c>
      <c r="H54" s="138"/>
      <c r="I54" s="268">
        <v>18305.321275514001</v>
      </c>
      <c r="J54" s="26"/>
      <c r="N54" s="246"/>
      <c r="O54" s="246"/>
    </row>
    <row r="55" spans="1:15" x14ac:dyDescent="0.25">
      <c r="A55" s="146" t="s">
        <v>44</v>
      </c>
      <c r="B55" s="138"/>
      <c r="C55" s="186">
        <f>SUM(C50:C54)</f>
        <v>183060.7294700004</v>
      </c>
      <c r="D55" s="206"/>
      <c r="E55" s="186">
        <f>SUM(E50:E54)</f>
        <v>77100.607790772017</v>
      </c>
      <c r="F55" s="206"/>
      <c r="G55" s="134">
        <f>SUM(G50:G54)</f>
        <v>77100.607790772017</v>
      </c>
      <c r="H55" s="206"/>
      <c r="I55" s="186">
        <f>SUM(I50:I54)</f>
        <v>93262.620329228375</v>
      </c>
      <c r="J55" s="26"/>
      <c r="N55" s="246"/>
      <c r="O55" s="246"/>
    </row>
    <row r="56" spans="1:15" x14ac:dyDescent="0.25">
      <c r="A56" s="146" t="s">
        <v>45</v>
      </c>
      <c r="B56" s="138"/>
      <c r="C56" s="184"/>
      <c r="D56" s="138"/>
      <c r="E56" s="138"/>
      <c r="F56" s="138"/>
      <c r="G56" s="152"/>
      <c r="H56" s="138"/>
      <c r="I56" s="138"/>
      <c r="J56" s="26"/>
      <c r="N56" s="246"/>
      <c r="O56" s="246"/>
    </row>
    <row r="57" spans="1:15" x14ac:dyDescent="0.25">
      <c r="A57" s="135" t="s">
        <v>41</v>
      </c>
      <c r="B57" s="138"/>
      <c r="C57" s="184">
        <v>39010.145139999993</v>
      </c>
      <c r="D57" s="184"/>
      <c r="E57" s="184">
        <v>2664.4643999999998</v>
      </c>
      <c r="F57" s="184"/>
      <c r="G57" s="137">
        <v>2664.4643999999998</v>
      </c>
      <c r="H57" s="184"/>
      <c r="I57" s="184">
        <v>36345.680739999996</v>
      </c>
      <c r="J57" s="26"/>
      <c r="N57" s="246"/>
      <c r="O57" s="246"/>
    </row>
    <row r="58" spans="1:15" x14ac:dyDescent="0.25">
      <c r="A58" s="135" t="s">
        <v>118</v>
      </c>
      <c r="B58" s="138"/>
      <c r="C58" s="237">
        <v>0</v>
      </c>
      <c r="D58" s="184"/>
      <c r="E58" s="237">
        <v>0</v>
      </c>
      <c r="F58" s="184"/>
      <c r="G58" s="237">
        <v>0</v>
      </c>
      <c r="H58" s="184"/>
      <c r="I58" s="237">
        <v>0</v>
      </c>
      <c r="J58" s="26"/>
      <c r="N58" s="246"/>
      <c r="O58" s="246"/>
    </row>
    <row r="59" spans="1:15" x14ac:dyDescent="0.25">
      <c r="A59" s="135" t="s">
        <v>113</v>
      </c>
      <c r="B59" s="138"/>
      <c r="C59" s="184">
        <v>3559411.7420700006</v>
      </c>
      <c r="D59" s="184"/>
      <c r="E59" s="184">
        <v>2898222.6882231706</v>
      </c>
      <c r="F59" s="184"/>
      <c r="G59" s="145">
        <v>2567792.7186090066</v>
      </c>
      <c r="H59" s="184"/>
      <c r="I59" s="184">
        <v>661189.05384683015</v>
      </c>
      <c r="J59" s="26"/>
      <c r="N59" s="246"/>
      <c r="O59" s="246"/>
    </row>
    <row r="60" spans="1:15" x14ac:dyDescent="0.25">
      <c r="A60" s="135" t="s">
        <v>46</v>
      </c>
      <c r="B60" s="138"/>
      <c r="C60" s="184">
        <v>1743929.94734</v>
      </c>
      <c r="D60" s="138"/>
      <c r="E60" s="237">
        <v>0</v>
      </c>
      <c r="F60" s="138"/>
      <c r="G60" s="237">
        <v>0</v>
      </c>
      <c r="H60" s="138"/>
      <c r="I60" s="184">
        <v>1743929.94734</v>
      </c>
      <c r="J60" s="26"/>
      <c r="N60" s="246"/>
      <c r="O60" s="246"/>
    </row>
    <row r="61" spans="1:15" x14ac:dyDescent="0.25">
      <c r="A61" s="135" t="s">
        <v>114</v>
      </c>
      <c r="B61" s="138"/>
      <c r="C61" s="184">
        <v>93040.325000000012</v>
      </c>
      <c r="D61" s="184"/>
      <c r="E61" s="184">
        <v>50668.393000000004</v>
      </c>
      <c r="F61" s="184"/>
      <c r="G61" s="145">
        <v>61904.113104180025</v>
      </c>
      <c r="H61" s="184"/>
      <c r="I61" s="184">
        <v>42371.932000000001</v>
      </c>
      <c r="J61" s="26"/>
      <c r="N61" s="246"/>
      <c r="O61" s="246"/>
    </row>
    <row r="62" spans="1:15" x14ac:dyDescent="0.25">
      <c r="A62" s="135" t="s">
        <v>47</v>
      </c>
      <c r="B62" s="138"/>
      <c r="C62" s="184">
        <v>823013.90899999999</v>
      </c>
      <c r="D62" s="138"/>
      <c r="E62" s="237">
        <v>0</v>
      </c>
      <c r="F62" s="138"/>
      <c r="G62" s="237">
        <v>0</v>
      </c>
      <c r="H62" s="138"/>
      <c r="I62" s="184">
        <v>823013.90899999999</v>
      </c>
      <c r="J62" s="26"/>
      <c r="N62" s="246"/>
      <c r="O62" s="246"/>
    </row>
    <row r="63" spans="1:15" x14ac:dyDescent="0.25">
      <c r="A63" s="135" t="s">
        <v>115</v>
      </c>
      <c r="B63" s="138"/>
      <c r="C63" s="237">
        <v>0</v>
      </c>
      <c r="D63" s="138"/>
      <c r="E63" s="237">
        <v>0</v>
      </c>
      <c r="F63" s="138"/>
      <c r="G63" s="237"/>
      <c r="H63" s="138"/>
      <c r="I63" s="237">
        <v>0</v>
      </c>
      <c r="J63" s="26"/>
      <c r="N63" s="246"/>
      <c r="O63" s="246"/>
    </row>
    <row r="64" spans="1:15" x14ac:dyDescent="0.25">
      <c r="A64" s="135" t="s">
        <v>116</v>
      </c>
      <c r="B64" s="138"/>
      <c r="C64" s="237">
        <v>0</v>
      </c>
      <c r="D64" s="138"/>
      <c r="E64" s="237">
        <v>0</v>
      </c>
      <c r="F64" s="138"/>
      <c r="G64" s="237"/>
      <c r="H64" s="138"/>
      <c r="I64" s="237">
        <v>0</v>
      </c>
      <c r="J64" s="26"/>
      <c r="N64" s="246"/>
      <c r="O64" s="246"/>
    </row>
    <row r="65" spans="1:15" x14ac:dyDescent="0.25">
      <c r="A65" s="135" t="s">
        <v>102</v>
      </c>
      <c r="B65" s="138"/>
      <c r="C65" s="184">
        <v>216237.89369999999</v>
      </c>
      <c r="D65" s="138"/>
      <c r="E65" s="184">
        <v>136467.73471407004</v>
      </c>
      <c r="F65" s="138"/>
      <c r="G65" s="137">
        <v>136467.73471406999</v>
      </c>
      <c r="H65" s="138"/>
      <c r="I65" s="184">
        <v>79770.158985929942</v>
      </c>
      <c r="J65" s="26"/>
      <c r="N65" s="246"/>
      <c r="O65" s="246"/>
    </row>
    <row r="66" spans="1:15" x14ac:dyDescent="0.25">
      <c r="A66" s="135" t="s">
        <v>43</v>
      </c>
      <c r="B66" s="138"/>
      <c r="C66" s="237">
        <v>0</v>
      </c>
      <c r="D66" s="138"/>
      <c r="E66" s="237"/>
      <c r="F66" s="138"/>
      <c r="G66" s="237"/>
      <c r="H66" s="138"/>
      <c r="I66" s="237"/>
      <c r="J66" s="26"/>
      <c r="N66" s="246"/>
      <c r="O66" s="246"/>
    </row>
    <row r="67" spans="1:15" x14ac:dyDescent="0.25">
      <c r="A67" s="146" t="s">
        <v>48</v>
      </c>
      <c r="B67" s="206"/>
      <c r="C67" s="242">
        <f>SUM(C57:C66)</f>
        <v>6474643.9622500008</v>
      </c>
      <c r="D67" s="186"/>
      <c r="E67" s="242">
        <f>SUM(E57:E66)</f>
        <v>3088023.2803372405</v>
      </c>
      <c r="F67" s="186"/>
      <c r="G67" s="137">
        <f>SUM(G57:G66)</f>
        <v>2768829.0308272564</v>
      </c>
      <c r="H67" s="186"/>
      <c r="I67" s="242">
        <f>SUM(I57:I66)</f>
        <v>3386620.6819127603</v>
      </c>
      <c r="J67" s="27"/>
      <c r="N67" s="246"/>
      <c r="O67" s="246"/>
    </row>
    <row r="68" spans="1:15" x14ac:dyDescent="0.25">
      <c r="A68" s="207" t="s">
        <v>49</v>
      </c>
      <c r="B68" s="204"/>
      <c r="C68" s="187">
        <f>C55+C67</f>
        <v>6657704.6917200014</v>
      </c>
      <c r="D68" s="187"/>
      <c r="E68" s="187">
        <f>E55+E67</f>
        <v>3165123.8881280124</v>
      </c>
      <c r="F68" s="187"/>
      <c r="G68" s="170">
        <f>G55+G67</f>
        <v>2845929.6386180283</v>
      </c>
      <c r="H68" s="187"/>
      <c r="I68" s="187">
        <f>I55+I67</f>
        <v>3479883.3022419885</v>
      </c>
      <c r="J68" s="28"/>
      <c r="N68" s="246"/>
      <c r="O68" s="246"/>
    </row>
    <row r="69" spans="1:15" x14ac:dyDescent="0.25">
      <c r="A69" s="146" t="s">
        <v>50</v>
      </c>
      <c r="B69" s="138"/>
      <c r="C69" s="184"/>
      <c r="D69" s="138"/>
      <c r="E69" s="138"/>
      <c r="F69" s="138"/>
      <c r="G69" s="208"/>
      <c r="H69" s="138"/>
      <c r="I69" s="138"/>
      <c r="J69" s="26"/>
    </row>
    <row r="70" spans="1:15" x14ac:dyDescent="0.25">
      <c r="A70" s="135" t="s">
        <v>51</v>
      </c>
      <c r="B70" s="138"/>
      <c r="C70" s="184">
        <v>149379.18856000021</v>
      </c>
      <c r="D70" s="138"/>
      <c r="E70" s="138"/>
      <c r="F70" s="138"/>
      <c r="G70" s="208"/>
      <c r="H70" s="138"/>
      <c r="I70" s="138"/>
      <c r="J70" s="26"/>
    </row>
    <row r="71" spans="1:15" x14ac:dyDescent="0.25">
      <c r="A71" s="135" t="s">
        <v>52</v>
      </c>
      <c r="B71" s="138"/>
      <c r="C71" s="184">
        <v>199648.20015000011</v>
      </c>
      <c r="D71" s="138"/>
      <c r="E71" s="138"/>
      <c r="F71" s="138"/>
      <c r="G71" s="208"/>
      <c r="H71" s="138"/>
      <c r="I71" s="138"/>
      <c r="J71" s="26"/>
    </row>
    <row r="72" spans="1:15" ht="14.25" customHeight="1" x14ac:dyDescent="0.25">
      <c r="A72" s="135" t="s">
        <v>53</v>
      </c>
      <c r="B72" s="138"/>
      <c r="C72" s="184">
        <v>0</v>
      </c>
      <c r="D72" s="138"/>
      <c r="E72" s="138"/>
      <c r="F72" s="138"/>
      <c r="G72" s="208"/>
      <c r="H72" s="138"/>
      <c r="I72" s="138"/>
      <c r="J72" s="26"/>
    </row>
    <row r="73" spans="1:15" ht="16.5" customHeight="1" x14ac:dyDescent="0.25">
      <c r="A73" s="292" t="s">
        <v>16</v>
      </c>
      <c r="B73" s="293"/>
      <c r="C73" s="263">
        <v>30835.295220000007</v>
      </c>
      <c r="D73" s="138"/>
      <c r="E73" s="138"/>
      <c r="F73" s="138"/>
      <c r="G73" s="208"/>
      <c r="H73" s="138"/>
      <c r="I73" s="138"/>
      <c r="J73" s="26"/>
    </row>
    <row r="74" spans="1:15" ht="12.75" customHeight="1" x14ac:dyDescent="0.25">
      <c r="A74" s="209" t="s">
        <v>54</v>
      </c>
      <c r="B74" s="138"/>
      <c r="C74" s="186">
        <f>SUM(C70:C73)</f>
        <v>379862.68393000035</v>
      </c>
      <c r="D74" s="138"/>
      <c r="E74" s="138"/>
      <c r="F74" s="138"/>
      <c r="G74" s="208"/>
      <c r="H74" s="138"/>
      <c r="I74" s="138"/>
      <c r="J74" s="26"/>
    </row>
    <row r="75" spans="1:15" x14ac:dyDescent="0.25">
      <c r="A75" s="146" t="s">
        <v>55</v>
      </c>
      <c r="B75" s="138"/>
      <c r="C75" s="184"/>
      <c r="D75" s="138"/>
      <c r="E75" s="138"/>
      <c r="F75" s="138"/>
      <c r="G75" s="208"/>
      <c r="H75" s="138"/>
      <c r="I75" s="138"/>
      <c r="J75" s="26"/>
    </row>
    <row r="76" spans="1:15" x14ac:dyDescent="0.25">
      <c r="A76" s="135" t="s">
        <v>52</v>
      </c>
      <c r="B76" s="138"/>
      <c r="C76" s="184">
        <v>3683318.4743600008</v>
      </c>
      <c r="D76" s="138"/>
      <c r="E76" s="138"/>
      <c r="F76" s="138"/>
      <c r="G76" s="208"/>
      <c r="H76" s="138"/>
      <c r="I76" s="138"/>
      <c r="J76" s="26"/>
    </row>
    <row r="77" spans="1:15" x14ac:dyDescent="0.25">
      <c r="A77" s="135" t="s">
        <v>53</v>
      </c>
      <c r="B77" s="138"/>
      <c r="C77" s="184">
        <v>3214.3229100000017</v>
      </c>
      <c r="D77" s="138"/>
      <c r="E77" s="138"/>
      <c r="F77" s="138"/>
      <c r="G77" s="208"/>
      <c r="H77" s="138"/>
      <c r="I77" s="138"/>
      <c r="J77" s="26"/>
    </row>
    <row r="78" spans="1:15" ht="15.75" customHeight="1" x14ac:dyDescent="0.25">
      <c r="A78" s="292" t="s">
        <v>16</v>
      </c>
      <c r="B78" s="293"/>
      <c r="C78" s="184">
        <v>949672.15154999786</v>
      </c>
      <c r="D78" s="138"/>
      <c r="E78" s="138"/>
      <c r="F78" s="138"/>
      <c r="G78" s="208"/>
      <c r="H78" s="138"/>
      <c r="I78" s="138"/>
      <c r="J78" s="26"/>
    </row>
    <row r="79" spans="1:15" ht="15" customHeight="1" x14ac:dyDescent="0.25">
      <c r="A79" s="146" t="s">
        <v>56</v>
      </c>
      <c r="B79" s="138"/>
      <c r="C79" s="186">
        <f>SUM(C76:C78)</f>
        <v>4636204.9488199987</v>
      </c>
      <c r="D79" s="138"/>
      <c r="E79" s="138"/>
      <c r="F79" s="138"/>
      <c r="G79" s="208"/>
      <c r="H79" s="138"/>
      <c r="I79" s="138"/>
      <c r="J79" s="26"/>
    </row>
    <row r="80" spans="1:15" ht="15" customHeight="1" x14ac:dyDescent="0.25">
      <c r="A80" s="207" t="s">
        <v>57</v>
      </c>
      <c r="B80" s="203"/>
      <c r="C80" s="187">
        <f>C74+C79</f>
        <v>5016067.6327499989</v>
      </c>
      <c r="D80" s="203"/>
      <c r="E80" s="203"/>
      <c r="F80" s="203"/>
      <c r="G80" s="210"/>
      <c r="H80" s="203"/>
      <c r="I80" s="203"/>
      <c r="J80" s="28"/>
    </row>
    <row r="81" spans="1:18" x14ac:dyDescent="0.25">
      <c r="A81" s="148" t="s">
        <v>58</v>
      </c>
      <c r="B81" s="211"/>
      <c r="C81" s="126">
        <f>C68-C80</f>
        <v>1641637.0589700025</v>
      </c>
      <c r="D81" s="211"/>
      <c r="E81" s="211"/>
      <c r="F81" s="211"/>
      <c r="G81" s="126"/>
      <c r="H81" s="211"/>
      <c r="I81" s="211"/>
      <c r="J81" s="29"/>
    </row>
    <row r="82" spans="1:18" x14ac:dyDescent="0.25">
      <c r="A82" s="146" t="s">
        <v>59</v>
      </c>
      <c r="B82" s="138"/>
      <c r="C82" s="184"/>
      <c r="D82" s="138"/>
      <c r="E82" s="138"/>
      <c r="F82" s="138"/>
      <c r="G82" s="208"/>
      <c r="H82" s="138"/>
      <c r="I82" s="138"/>
      <c r="J82" s="26"/>
    </row>
    <row r="83" spans="1:18" x14ac:dyDescent="0.25">
      <c r="A83" s="135" t="s">
        <v>60</v>
      </c>
      <c r="B83" s="138"/>
      <c r="C83" s="184">
        <v>254088.54175</v>
      </c>
      <c r="D83" s="138"/>
      <c r="E83" s="138"/>
      <c r="F83" s="138"/>
      <c r="G83" s="208"/>
      <c r="H83" s="138"/>
      <c r="I83" s="138"/>
      <c r="J83" s="26"/>
    </row>
    <row r="84" spans="1:18" x14ac:dyDescent="0.25">
      <c r="A84" s="135" t="s">
        <v>61</v>
      </c>
      <c r="B84" s="138"/>
      <c r="C84" s="184">
        <v>-210376.72702000002</v>
      </c>
      <c r="D84" s="138"/>
      <c r="E84" s="138"/>
      <c r="F84" s="138"/>
      <c r="G84" s="208"/>
      <c r="H84" s="138"/>
      <c r="I84" s="138"/>
      <c r="J84" s="26"/>
    </row>
    <row r="85" spans="1:18" x14ac:dyDescent="0.25">
      <c r="A85" s="135" t="s">
        <v>62</v>
      </c>
      <c r="B85" s="138"/>
      <c r="C85" s="184">
        <v>1597925.7572300001</v>
      </c>
      <c r="D85" s="138"/>
      <c r="E85" s="138"/>
      <c r="F85" s="138"/>
      <c r="G85" s="208"/>
      <c r="H85" s="138"/>
      <c r="I85" s="138"/>
      <c r="J85" s="26"/>
    </row>
    <row r="86" spans="1:18" x14ac:dyDescent="0.25">
      <c r="A86" s="207" t="s">
        <v>63</v>
      </c>
      <c r="B86" s="203"/>
      <c r="C86" s="187">
        <f>SUM(C83:C85)</f>
        <v>1641637.5719600001</v>
      </c>
      <c r="D86" s="203"/>
      <c r="E86" s="203"/>
      <c r="F86" s="203"/>
      <c r="G86" s="210"/>
      <c r="H86" s="203"/>
      <c r="I86" s="203"/>
      <c r="J86" s="28"/>
    </row>
    <row r="87" spans="1:18" x14ac:dyDescent="0.25">
      <c r="A87" s="146" t="s">
        <v>64</v>
      </c>
      <c r="B87" s="138"/>
      <c r="C87" s="269">
        <v>1613812.30268</v>
      </c>
      <c r="D87" s="138"/>
      <c r="E87" s="138"/>
      <c r="F87" s="138"/>
      <c r="G87" s="208"/>
      <c r="H87" s="138"/>
      <c r="I87" s="138"/>
      <c r="J87" s="26"/>
    </row>
    <row r="88" spans="1:18" x14ac:dyDescent="0.25">
      <c r="A88" s="209" t="s">
        <v>65</v>
      </c>
      <c r="B88" s="138"/>
      <c r="C88" s="184"/>
      <c r="D88" s="138"/>
      <c r="E88" s="138"/>
      <c r="F88" s="138"/>
      <c r="G88" s="208"/>
      <c r="H88" s="138"/>
      <c r="I88" s="138"/>
      <c r="J88" s="26"/>
    </row>
    <row r="89" spans="1:18" x14ac:dyDescent="0.25">
      <c r="A89" s="135" t="s">
        <v>66</v>
      </c>
      <c r="B89" s="138"/>
      <c r="C89" s="184">
        <v>-15886.545449999889</v>
      </c>
      <c r="D89" s="138"/>
      <c r="E89" s="138"/>
      <c r="F89" s="138"/>
      <c r="G89" s="208"/>
      <c r="H89" s="138"/>
      <c r="I89" s="138"/>
      <c r="J89" s="26"/>
    </row>
    <row r="90" spans="1:18" x14ac:dyDescent="0.25">
      <c r="A90" s="135" t="s">
        <v>43</v>
      </c>
      <c r="B90" s="138"/>
      <c r="C90" s="184"/>
      <c r="D90" s="138"/>
      <c r="E90" s="138"/>
      <c r="F90" s="138"/>
      <c r="G90" s="208"/>
      <c r="H90" s="138"/>
      <c r="I90" s="138"/>
      <c r="J90" s="26"/>
    </row>
    <row r="91" spans="1:18" x14ac:dyDescent="0.25">
      <c r="A91" s="207" t="s">
        <v>112</v>
      </c>
      <c r="B91" s="203"/>
      <c r="C91" s="187">
        <f>SUM(C87:C90)</f>
        <v>1597925.7572300001</v>
      </c>
      <c r="D91" s="203"/>
      <c r="E91" s="203"/>
      <c r="F91" s="203"/>
      <c r="G91" s="210"/>
      <c r="H91" s="203"/>
      <c r="I91" s="203"/>
      <c r="J91" s="28"/>
    </row>
    <row r="92" spans="1:18" x14ac:dyDescent="0.25">
      <c r="A92" s="286" t="s">
        <v>141</v>
      </c>
      <c r="B92" s="287"/>
      <c r="C92" s="287"/>
      <c r="D92" s="287"/>
      <c r="E92" s="287"/>
      <c r="F92" s="287"/>
      <c r="G92" s="287"/>
      <c r="H92" s="287"/>
      <c r="I92" s="287"/>
      <c r="J92" s="288"/>
      <c r="O92" s="246"/>
      <c r="P92" s="246"/>
      <c r="Q92" s="245"/>
      <c r="R92" s="245"/>
    </row>
    <row r="93" spans="1:18" ht="15.75" thickBot="1" x14ac:dyDescent="0.3">
      <c r="A93" s="289"/>
      <c r="B93" s="290"/>
      <c r="C93" s="290"/>
      <c r="D93" s="290"/>
      <c r="E93" s="290"/>
      <c r="F93" s="290"/>
      <c r="G93" s="290"/>
      <c r="H93" s="290"/>
      <c r="I93" s="290"/>
      <c r="J93" s="291"/>
      <c r="Q93" s="245"/>
      <c r="R93" s="245"/>
    </row>
    <row r="94" spans="1:18" ht="15" customHeight="1" thickTop="1" x14ac:dyDescent="0.25">
      <c r="A94" s="30"/>
    </row>
    <row r="95" spans="1:18" ht="15.75" thickBot="1" x14ac:dyDescent="0.3">
      <c r="A95" s="30"/>
    </row>
    <row r="96" spans="1:18" ht="24.75" customHeight="1" thickTop="1" x14ac:dyDescent="0.25">
      <c r="A96" s="84" t="s">
        <v>68</v>
      </c>
      <c r="B96" s="2"/>
      <c r="C96" s="2"/>
      <c r="D96" s="3"/>
      <c r="E96" s="3"/>
      <c r="F96" s="3"/>
      <c r="G96" s="4"/>
      <c r="H96" s="3"/>
      <c r="I96" s="3"/>
      <c r="J96" s="5"/>
    </row>
    <row r="97" spans="1:10" ht="22.5" customHeight="1" x14ac:dyDescent="0.25">
      <c r="A97" s="85"/>
      <c r="B97" s="83"/>
      <c r="C97" s="83"/>
      <c r="D97" s="278" t="s">
        <v>4</v>
      </c>
      <c r="E97" s="278"/>
      <c r="F97" s="278"/>
      <c r="G97" s="279"/>
      <c r="H97" s="280" t="s">
        <v>5</v>
      </c>
      <c r="I97" s="281"/>
      <c r="J97" s="7"/>
    </row>
    <row r="98" spans="1:10" ht="7.5" customHeight="1" x14ac:dyDescent="0.25">
      <c r="A98" s="85"/>
      <c r="B98" s="83"/>
      <c r="C98" s="9"/>
      <c r="D98" s="9"/>
      <c r="E98" s="9"/>
      <c r="F98" s="9"/>
      <c r="G98" s="10"/>
      <c r="H98" s="83"/>
      <c r="I98" s="83"/>
      <c r="J98" s="7"/>
    </row>
    <row r="99" spans="1:10" ht="18" x14ac:dyDescent="0.25">
      <c r="A99" s="86"/>
      <c r="B99" s="11"/>
      <c r="C99" s="12"/>
      <c r="D99" s="278" t="s">
        <v>6</v>
      </c>
      <c r="E99" s="278"/>
      <c r="F99" s="278"/>
      <c r="G99" s="279"/>
      <c r="H99" s="282">
        <f>H4</f>
        <v>44377</v>
      </c>
      <c r="I99" s="283"/>
      <c r="J99" s="7"/>
    </row>
    <row r="100" spans="1:10" ht="22.5" customHeight="1" x14ac:dyDescent="0.25">
      <c r="A100" s="86"/>
      <c r="B100" s="11"/>
      <c r="C100" s="13"/>
      <c r="D100" s="13"/>
      <c r="E100" s="13"/>
      <c r="F100" s="13"/>
      <c r="G100" s="14"/>
      <c r="H100" s="13"/>
      <c r="I100" s="13"/>
      <c r="J100" s="7"/>
    </row>
    <row r="101" spans="1:10" x14ac:dyDescent="0.25">
      <c r="A101" s="87"/>
      <c r="B101" s="24"/>
      <c r="C101" s="24"/>
      <c r="D101" s="24"/>
      <c r="E101" s="76"/>
      <c r="F101" s="76"/>
      <c r="G101" s="76"/>
      <c r="H101" s="76"/>
      <c r="I101" s="76"/>
      <c r="J101" s="77"/>
    </row>
    <row r="102" spans="1:10" ht="13.5" customHeight="1" x14ac:dyDescent="0.25">
      <c r="A102" s="153"/>
      <c r="B102" s="154"/>
      <c r="C102" s="102"/>
      <c r="D102" s="155"/>
      <c r="E102" s="155"/>
      <c r="F102" s="155"/>
      <c r="G102" s="155"/>
      <c r="H102" s="155"/>
      <c r="I102" s="294" t="s">
        <v>7</v>
      </c>
      <c r="J102" s="295"/>
    </row>
    <row r="103" spans="1:10" ht="12" customHeight="1" x14ac:dyDescent="0.25">
      <c r="A103" s="153"/>
      <c r="B103" s="154"/>
      <c r="C103" s="102"/>
      <c r="D103" s="156"/>
      <c r="E103" s="156"/>
      <c r="F103" s="156"/>
      <c r="G103" s="156"/>
      <c r="H103" s="156"/>
      <c r="I103" s="294" t="s">
        <v>10</v>
      </c>
      <c r="J103" s="295"/>
    </row>
    <row r="104" spans="1:10" ht="12" customHeight="1" x14ac:dyDescent="0.25">
      <c r="A104" s="146" t="s">
        <v>69</v>
      </c>
      <c r="B104" s="138"/>
      <c r="C104" s="138"/>
      <c r="D104" s="138"/>
      <c r="E104" s="138"/>
      <c r="F104" s="138"/>
      <c r="G104" s="138"/>
      <c r="H104" s="138"/>
      <c r="I104" s="138"/>
      <c r="J104" s="157"/>
    </row>
    <row r="105" spans="1:10" x14ac:dyDescent="0.25">
      <c r="A105" s="225" t="s">
        <v>70</v>
      </c>
      <c r="B105" s="138"/>
      <c r="C105" s="138"/>
      <c r="D105" s="138"/>
      <c r="E105" s="138"/>
      <c r="F105" s="138"/>
      <c r="G105" s="138"/>
      <c r="H105" s="138"/>
      <c r="I105" s="138"/>
      <c r="J105" s="157"/>
    </row>
    <row r="106" spans="1:10" x14ac:dyDescent="0.25">
      <c r="A106" s="135" t="s">
        <v>71</v>
      </c>
      <c r="B106" s="138"/>
      <c r="C106" s="138"/>
      <c r="D106" s="138"/>
      <c r="E106" s="138"/>
      <c r="F106" s="138"/>
      <c r="G106" s="138"/>
      <c r="H106" s="138"/>
      <c r="I106" s="232">
        <v>458400.20751599991</v>
      </c>
      <c r="J106" s="157"/>
    </row>
    <row r="107" spans="1:10" x14ac:dyDescent="0.25">
      <c r="A107" s="135" t="s">
        <v>72</v>
      </c>
      <c r="B107" s="138"/>
      <c r="C107" s="138"/>
      <c r="D107" s="138"/>
      <c r="E107" s="138"/>
      <c r="F107" s="138"/>
      <c r="G107" s="138"/>
      <c r="H107" s="138"/>
      <c r="I107" s="232">
        <v>4912.9050400000006</v>
      </c>
      <c r="J107" s="157"/>
    </row>
    <row r="108" spans="1:10" x14ac:dyDescent="0.25">
      <c r="A108" s="225" t="s">
        <v>73</v>
      </c>
      <c r="B108" s="138"/>
      <c r="C108" s="138"/>
      <c r="D108" s="138"/>
      <c r="E108" s="138"/>
      <c r="F108" s="138"/>
      <c r="G108" s="138"/>
      <c r="H108" s="138"/>
      <c r="I108" s="232"/>
      <c r="J108" s="157"/>
    </row>
    <row r="109" spans="1:10" x14ac:dyDescent="0.25">
      <c r="A109" s="135" t="s">
        <v>74</v>
      </c>
      <c r="B109" s="138"/>
      <c r="C109" s="138"/>
      <c r="D109" s="138"/>
      <c r="E109" s="138"/>
      <c r="F109" s="138"/>
      <c r="G109" s="138"/>
      <c r="H109" s="138"/>
      <c r="I109" s="232">
        <v>-200287.78860742896</v>
      </c>
      <c r="J109" s="157"/>
    </row>
    <row r="110" spans="1:10" x14ac:dyDescent="0.25">
      <c r="A110" s="135" t="s">
        <v>75</v>
      </c>
      <c r="B110" s="138"/>
      <c r="C110" s="138"/>
      <c r="D110" s="138"/>
      <c r="E110" s="138"/>
      <c r="F110" s="138"/>
      <c r="G110" s="138"/>
      <c r="H110" s="138"/>
      <c r="I110" s="232">
        <v>-134549.29445000002</v>
      </c>
      <c r="J110" s="157"/>
    </row>
    <row r="111" spans="1:10" x14ac:dyDescent="0.25">
      <c r="A111" s="135" t="s">
        <v>76</v>
      </c>
      <c r="B111" s="138"/>
      <c r="C111" s="138"/>
      <c r="D111" s="138"/>
      <c r="E111" s="138"/>
      <c r="F111" s="138"/>
      <c r="G111" s="138"/>
      <c r="H111" s="138"/>
      <c r="I111" s="232">
        <v>-2007.0398185713125</v>
      </c>
      <c r="J111" s="157"/>
    </row>
    <row r="112" spans="1:10" x14ac:dyDescent="0.25">
      <c r="A112" s="207" t="s">
        <v>77</v>
      </c>
      <c r="B112" s="203"/>
      <c r="C112" s="203"/>
      <c r="D112" s="203"/>
      <c r="E112" s="203"/>
      <c r="F112" s="203"/>
      <c r="G112" s="203"/>
      <c r="H112" s="203"/>
      <c r="I112" s="187">
        <f>SUM(I106:I111)</f>
        <v>126468.98967999961</v>
      </c>
      <c r="J112" s="158"/>
    </row>
    <row r="113" spans="1:10" x14ac:dyDescent="0.25">
      <c r="A113" s="146" t="s">
        <v>78</v>
      </c>
      <c r="B113" s="138"/>
      <c r="C113" s="138"/>
      <c r="D113" s="138"/>
      <c r="E113" s="138"/>
      <c r="F113" s="138"/>
      <c r="G113" s="138"/>
      <c r="H113" s="138"/>
      <c r="I113" s="138"/>
      <c r="J113" s="157"/>
    </row>
    <row r="114" spans="1:10" x14ac:dyDescent="0.25">
      <c r="A114" s="225" t="s">
        <v>70</v>
      </c>
      <c r="B114" s="138"/>
      <c r="C114" s="138"/>
      <c r="D114" s="138"/>
      <c r="E114" s="138"/>
      <c r="F114" s="138"/>
      <c r="G114" s="138"/>
      <c r="H114" s="138"/>
      <c r="I114" s="184"/>
      <c r="J114" s="157"/>
    </row>
    <row r="115" spans="1:10" x14ac:dyDescent="0.25">
      <c r="A115" s="135" t="s">
        <v>79</v>
      </c>
      <c r="B115" s="138"/>
      <c r="C115" s="138"/>
      <c r="D115" s="138"/>
      <c r="E115" s="138"/>
      <c r="F115" s="138"/>
      <c r="G115" s="138"/>
      <c r="H115" s="138"/>
      <c r="I115" s="232">
        <v>274.36757999999998</v>
      </c>
      <c r="J115" s="157"/>
    </row>
    <row r="116" spans="1:10" x14ac:dyDescent="0.25">
      <c r="A116" s="135" t="s">
        <v>43</v>
      </c>
      <c r="B116" s="138"/>
      <c r="C116" s="138"/>
      <c r="D116" s="138"/>
      <c r="E116" s="138"/>
      <c r="F116" s="138"/>
      <c r="G116" s="138"/>
      <c r="H116" s="138"/>
      <c r="I116" s="237">
        <v>0</v>
      </c>
      <c r="J116" s="157"/>
    </row>
    <row r="117" spans="1:10" x14ac:dyDescent="0.25">
      <c r="A117" s="225" t="s">
        <v>73</v>
      </c>
      <c r="B117" s="138"/>
      <c r="C117" s="138"/>
      <c r="D117" s="138"/>
      <c r="E117" s="138"/>
      <c r="F117" s="138"/>
      <c r="G117" s="138"/>
      <c r="H117" s="138"/>
      <c r="I117" s="252"/>
      <c r="J117" s="157"/>
    </row>
    <row r="118" spans="1:10" x14ac:dyDescent="0.25">
      <c r="A118" s="135" t="s">
        <v>80</v>
      </c>
      <c r="B118" s="138"/>
      <c r="C118" s="138"/>
      <c r="D118" s="138"/>
      <c r="E118" s="138"/>
      <c r="F118" s="138"/>
      <c r="G118" s="138"/>
      <c r="H118" s="138"/>
      <c r="I118" s="232">
        <v>-57423.380470000964</v>
      </c>
      <c r="J118" s="157"/>
    </row>
    <row r="119" spans="1:10" x14ac:dyDescent="0.25">
      <c r="A119" s="135" t="s">
        <v>43</v>
      </c>
      <c r="B119" s="138"/>
      <c r="C119" s="138"/>
      <c r="D119" s="138"/>
      <c r="E119" s="138"/>
      <c r="F119" s="138"/>
      <c r="G119" s="138"/>
      <c r="H119" s="138"/>
      <c r="I119" s="255">
        <v>0</v>
      </c>
      <c r="J119" s="157"/>
    </row>
    <row r="120" spans="1:10" x14ac:dyDescent="0.25">
      <c r="A120" s="207" t="s">
        <v>81</v>
      </c>
      <c r="B120" s="203"/>
      <c r="C120" s="203"/>
      <c r="D120" s="203"/>
      <c r="E120" s="203"/>
      <c r="F120" s="203"/>
      <c r="G120" s="203"/>
      <c r="H120" s="203"/>
      <c r="I120" s="187">
        <f>SUM(I115:I119)</f>
        <v>-57149.012890000966</v>
      </c>
      <c r="J120" s="158"/>
    </row>
    <row r="121" spans="1:10" x14ac:dyDescent="0.25">
      <c r="A121" s="146" t="s">
        <v>82</v>
      </c>
      <c r="B121" s="138"/>
      <c r="C121" s="138"/>
      <c r="D121" s="138"/>
      <c r="E121" s="138"/>
      <c r="F121" s="138"/>
      <c r="G121" s="138"/>
      <c r="H121" s="138"/>
      <c r="I121" s="138"/>
      <c r="J121" s="157"/>
    </row>
    <row r="122" spans="1:10" x14ac:dyDescent="0.25">
      <c r="A122" s="225" t="s">
        <v>70</v>
      </c>
      <c r="B122" s="138"/>
      <c r="C122" s="138"/>
      <c r="D122" s="138"/>
      <c r="E122" s="138"/>
      <c r="F122" s="138"/>
      <c r="G122" s="138"/>
      <c r="H122" s="138"/>
      <c r="I122" s="138"/>
      <c r="J122" s="157"/>
    </row>
    <row r="123" spans="1:10" x14ac:dyDescent="0.25">
      <c r="A123" s="135" t="s">
        <v>83</v>
      </c>
      <c r="B123" s="138"/>
      <c r="C123" s="138"/>
      <c r="D123" s="138"/>
      <c r="E123" s="138"/>
      <c r="F123" s="138"/>
      <c r="G123" s="138"/>
      <c r="H123" s="138"/>
      <c r="I123" s="184">
        <v>319999.99996999971</v>
      </c>
      <c r="J123" s="157"/>
    </row>
    <row r="124" spans="1:10" x14ac:dyDescent="0.25">
      <c r="A124" s="135" t="s">
        <v>128</v>
      </c>
      <c r="B124" s="138"/>
      <c r="C124" s="138"/>
      <c r="D124" s="138"/>
      <c r="E124" s="138"/>
      <c r="F124" s="138"/>
      <c r="G124" s="138"/>
      <c r="H124" s="138"/>
      <c r="I124" s="237"/>
      <c r="J124" s="157"/>
    </row>
    <row r="125" spans="1:10" x14ac:dyDescent="0.25">
      <c r="A125" s="135" t="s">
        <v>129</v>
      </c>
      <c r="B125" s="138"/>
      <c r="C125" s="138"/>
      <c r="D125" s="138"/>
      <c r="E125" s="138"/>
      <c r="F125" s="138"/>
      <c r="G125" s="138"/>
      <c r="H125" s="138"/>
      <c r="I125" s="237"/>
      <c r="J125" s="157"/>
    </row>
    <row r="126" spans="1:10" x14ac:dyDescent="0.25">
      <c r="A126" s="135" t="s">
        <v>43</v>
      </c>
      <c r="B126" s="138"/>
      <c r="C126" s="138"/>
      <c r="D126" s="138"/>
      <c r="E126" s="138"/>
      <c r="F126" s="138"/>
      <c r="G126" s="138"/>
      <c r="H126" s="138"/>
      <c r="I126" s="237"/>
      <c r="J126" s="157"/>
    </row>
    <row r="127" spans="1:10" x14ac:dyDescent="0.25">
      <c r="A127" s="225" t="s">
        <v>73</v>
      </c>
      <c r="B127" s="138"/>
      <c r="C127" s="138"/>
      <c r="D127" s="138"/>
      <c r="E127" s="138"/>
      <c r="F127" s="138"/>
      <c r="G127" s="138"/>
      <c r="H127" s="138"/>
      <c r="I127" s="184"/>
      <c r="J127" s="157"/>
    </row>
    <row r="128" spans="1:10" x14ac:dyDescent="0.25">
      <c r="A128" s="135" t="s">
        <v>84</v>
      </c>
      <c r="B128" s="138"/>
      <c r="C128" s="138"/>
      <c r="D128" s="138"/>
      <c r="E128" s="138"/>
      <c r="F128" s="138"/>
      <c r="G128" s="138"/>
      <c r="H128" s="138"/>
      <c r="I128" s="184">
        <v>-1500000</v>
      </c>
      <c r="J128" s="157"/>
    </row>
    <row r="129" spans="1:10" x14ac:dyDescent="0.25">
      <c r="A129" s="135" t="s">
        <v>85</v>
      </c>
      <c r="B129" s="138"/>
      <c r="C129" s="138"/>
      <c r="D129" s="138"/>
      <c r="E129" s="138"/>
      <c r="F129" s="138"/>
      <c r="G129" s="138"/>
      <c r="H129" s="138"/>
      <c r="I129" s="184"/>
      <c r="J129" s="157"/>
    </row>
    <row r="130" spans="1:10" x14ac:dyDescent="0.25">
      <c r="A130" s="135" t="s">
        <v>119</v>
      </c>
      <c r="B130" s="138"/>
      <c r="C130" s="138"/>
      <c r="D130" s="138"/>
      <c r="E130" s="138"/>
      <c r="F130" s="138"/>
      <c r="G130" s="138"/>
      <c r="H130" s="138"/>
      <c r="I130" s="237"/>
      <c r="J130" s="157"/>
    </row>
    <row r="131" spans="1:10" x14ac:dyDescent="0.25">
      <c r="A131" s="135" t="s">
        <v>43</v>
      </c>
      <c r="B131" s="138"/>
      <c r="C131" s="138"/>
      <c r="D131" s="138"/>
      <c r="E131" s="138"/>
      <c r="F131" s="138"/>
      <c r="G131" s="138"/>
      <c r="H131" s="138"/>
      <c r="I131" s="184">
        <v>-183.41520999999966</v>
      </c>
      <c r="J131" s="157"/>
    </row>
    <row r="132" spans="1:10" x14ac:dyDescent="0.25">
      <c r="A132" s="207" t="s">
        <v>86</v>
      </c>
      <c r="B132" s="203"/>
      <c r="C132" s="203"/>
      <c r="D132" s="203"/>
      <c r="E132" s="203"/>
      <c r="F132" s="203"/>
      <c r="G132" s="203"/>
      <c r="H132" s="203"/>
      <c r="I132" s="187">
        <f>SUM(I123:I131)</f>
        <v>-1180183.4152400002</v>
      </c>
      <c r="J132" s="158"/>
    </row>
    <row r="133" spans="1:10" x14ac:dyDescent="0.25">
      <c r="A133" s="227" t="s">
        <v>87</v>
      </c>
      <c r="B133" s="211"/>
      <c r="C133" s="211"/>
      <c r="D133" s="211"/>
      <c r="E133" s="211"/>
      <c r="F133" s="211"/>
      <c r="G133" s="211"/>
      <c r="H133" s="211"/>
      <c r="I133" s="126">
        <f>I112+I120+I132</f>
        <v>-1110863.4384500016</v>
      </c>
      <c r="J133" s="159"/>
    </row>
    <row r="134" spans="1:10" x14ac:dyDescent="0.25">
      <c r="A134" s="225" t="s">
        <v>88</v>
      </c>
      <c r="B134" s="138"/>
      <c r="C134" s="138"/>
      <c r="D134" s="138"/>
      <c r="E134" s="138"/>
      <c r="F134" s="138"/>
      <c r="G134" s="138"/>
      <c r="H134" s="138"/>
      <c r="I134" s="269">
        <v>1184885.54498</v>
      </c>
      <c r="J134" s="157"/>
    </row>
    <row r="135" spans="1:10" ht="15.75" thickBot="1" x14ac:dyDescent="0.3">
      <c r="A135" s="233" t="s">
        <v>89</v>
      </c>
      <c r="B135" s="224"/>
      <c r="C135" s="224"/>
      <c r="D135" s="224"/>
      <c r="E135" s="224"/>
      <c r="F135" s="224"/>
      <c r="G135" s="224"/>
      <c r="H135" s="224"/>
      <c r="I135" s="164">
        <f>SUM(I133:I134)</f>
        <v>74022.10652999836</v>
      </c>
      <c r="J135" s="161"/>
    </row>
    <row r="136" spans="1:10" ht="15.75" thickTop="1" x14ac:dyDescent="0.25"/>
  </sheetData>
  <mergeCells count="22">
    <mergeCell ref="D99:G99"/>
    <mergeCell ref="H99:I99"/>
    <mergeCell ref="I102:J102"/>
    <mergeCell ref="I103:J103"/>
    <mergeCell ref="E47:G47"/>
    <mergeCell ref="A73:B73"/>
    <mergeCell ref="A78:B78"/>
    <mergeCell ref="A92:J93"/>
    <mergeCell ref="D97:G97"/>
    <mergeCell ref="H97:I97"/>
    <mergeCell ref="E46:G46"/>
    <mergeCell ref="D2:G2"/>
    <mergeCell ref="H2:I2"/>
    <mergeCell ref="D4:G4"/>
    <mergeCell ref="H4:I4"/>
    <mergeCell ref="E7:G7"/>
    <mergeCell ref="E8:G8"/>
    <mergeCell ref="A36:J37"/>
    <mergeCell ref="D41:G41"/>
    <mergeCell ref="H41:I41"/>
    <mergeCell ref="D43:G43"/>
    <mergeCell ref="H43:I43"/>
  </mergeCells>
  <pageMargins left="0.74803149606299213" right="0.74803149606299213" top="0.59055118110236227" bottom="0.59055118110236227" header="0.51181102362204722" footer="0.51181102362204722"/>
  <pageSetup paperSize="8" scale="55" fitToWidth="0" orientation="portrait" r:id="rId1"/>
  <rowBreaks count="2" manualBreakCount="2">
    <brk id="38" max="16383" man="1"/>
    <brk id="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73"/>
  <sheetViews>
    <sheetView zoomScale="70" zoomScaleNormal="70" workbookViewId="0">
      <selection activeCell="A37" sqref="A37"/>
    </sheetView>
  </sheetViews>
  <sheetFormatPr defaultRowHeight="15" x14ac:dyDescent="0.25"/>
  <cols>
    <col min="1" max="1" width="39.42578125" customWidth="1"/>
    <col min="2" max="2" width="2.140625" customWidth="1"/>
    <col min="3" max="3" width="28.42578125" customWidth="1"/>
    <col min="4" max="4" width="2.140625" customWidth="1"/>
    <col min="5" max="5" width="28.42578125" customWidth="1"/>
    <col min="6" max="6" width="2.140625" customWidth="1"/>
    <col min="7" max="7" width="28.42578125" customWidth="1"/>
    <col min="8" max="8" width="2.140625" customWidth="1"/>
    <col min="9" max="9" width="5" customWidth="1"/>
    <col min="10" max="10" width="10.85546875" style="245" customWidth="1"/>
    <col min="11" max="11" width="11" style="245" customWidth="1"/>
    <col min="12" max="12" width="13.85546875" style="245" customWidth="1"/>
    <col min="13" max="14" width="9.140625" style="245"/>
  </cols>
  <sheetData>
    <row r="1" spans="1:11" ht="24.75" customHeight="1" thickTop="1" x14ac:dyDescent="0.25">
      <c r="A1" s="88" t="s">
        <v>90</v>
      </c>
      <c r="B1" s="45"/>
      <c r="C1" s="45"/>
      <c r="D1" s="46"/>
      <c r="E1" s="46"/>
      <c r="F1" s="46"/>
      <c r="G1" s="47"/>
      <c r="H1" s="48"/>
    </row>
    <row r="2" spans="1:11" ht="22.5" customHeight="1" x14ac:dyDescent="0.25">
      <c r="A2" s="89"/>
      <c r="B2" s="83"/>
      <c r="C2" s="83"/>
      <c r="D2" s="296" t="s">
        <v>4</v>
      </c>
      <c r="E2" s="296"/>
      <c r="F2" s="297"/>
      <c r="G2" s="32" t="s">
        <v>91</v>
      </c>
      <c r="H2" s="33"/>
    </row>
    <row r="3" spans="1:11" ht="7.5" customHeight="1" x14ac:dyDescent="0.25">
      <c r="A3" s="89"/>
      <c r="B3" s="83"/>
      <c r="C3" s="9"/>
      <c r="D3" s="9"/>
      <c r="E3" s="9"/>
      <c r="F3" s="9"/>
      <c r="G3" s="10"/>
      <c r="H3" s="34"/>
    </row>
    <row r="4" spans="1:11" ht="22.5" customHeight="1" x14ac:dyDescent="0.25">
      <c r="A4" s="90"/>
      <c r="B4" s="11"/>
      <c r="C4" s="12"/>
      <c r="D4" s="296" t="s">
        <v>6</v>
      </c>
      <c r="E4" s="296"/>
      <c r="F4" s="297"/>
      <c r="G4" s="35">
        <f>'A1.1 Brisbane'!H4</f>
        <v>44377</v>
      </c>
      <c r="H4" s="36"/>
    </row>
    <row r="5" spans="1:11" ht="15" customHeight="1" x14ac:dyDescent="0.25">
      <c r="A5" s="90"/>
      <c r="B5" s="11"/>
      <c r="C5" s="13"/>
      <c r="D5" s="13"/>
      <c r="E5" s="13"/>
      <c r="F5" s="13"/>
      <c r="G5" s="14"/>
      <c r="H5" s="37"/>
    </row>
    <row r="6" spans="1:11" ht="12" customHeight="1" x14ac:dyDescent="0.25">
      <c r="A6" s="91"/>
      <c r="B6" s="38"/>
      <c r="C6" s="38"/>
      <c r="D6" s="38"/>
      <c r="E6" s="38"/>
      <c r="F6" s="38"/>
      <c r="G6" s="38"/>
      <c r="H6" s="39"/>
    </row>
    <row r="7" spans="1:11" ht="12" customHeight="1" x14ac:dyDescent="0.25">
      <c r="A7" s="198"/>
      <c r="B7" s="199"/>
      <c r="C7" s="182" t="s">
        <v>7</v>
      </c>
      <c r="D7" s="199"/>
      <c r="E7" s="182" t="s">
        <v>8</v>
      </c>
      <c r="F7" s="40"/>
      <c r="G7" s="182" t="s">
        <v>9</v>
      </c>
      <c r="H7" s="39"/>
    </row>
    <row r="8" spans="1:11" ht="12" customHeight="1" x14ac:dyDescent="0.25">
      <c r="A8" s="198"/>
      <c r="B8" s="199"/>
      <c r="C8" s="181" t="s">
        <v>10</v>
      </c>
      <c r="D8" s="199"/>
      <c r="E8" s="183" t="s">
        <v>11</v>
      </c>
      <c r="F8" s="41"/>
      <c r="G8" s="181" t="s">
        <v>10</v>
      </c>
      <c r="H8" s="39"/>
    </row>
    <row r="9" spans="1:11" x14ac:dyDescent="0.25">
      <c r="A9" s="103" t="s">
        <v>13</v>
      </c>
      <c r="B9" s="138"/>
      <c r="C9" s="184"/>
      <c r="D9" s="138"/>
      <c r="E9" s="138"/>
      <c r="F9" s="138"/>
      <c r="G9" s="138"/>
      <c r="H9" s="42"/>
    </row>
    <row r="10" spans="1:11" x14ac:dyDescent="0.25">
      <c r="A10" s="105" t="s">
        <v>122</v>
      </c>
      <c r="B10" s="138"/>
      <c r="C10" s="184">
        <v>113033</v>
      </c>
      <c r="D10" s="184"/>
      <c r="E10" s="269">
        <v>113033</v>
      </c>
      <c r="F10" s="138"/>
      <c r="G10" s="237"/>
      <c r="H10" s="42"/>
    </row>
    <row r="11" spans="1:11" x14ac:dyDescent="0.25">
      <c r="A11" s="105" t="s">
        <v>123</v>
      </c>
      <c r="B11" s="138"/>
      <c r="C11" s="184">
        <v>196171</v>
      </c>
      <c r="D11" s="184"/>
      <c r="E11" s="237"/>
      <c r="F11" s="184"/>
      <c r="G11" s="184">
        <v>196171</v>
      </c>
      <c r="H11" s="42"/>
    </row>
    <row r="12" spans="1:11" x14ac:dyDescent="0.25">
      <c r="A12" s="105" t="s">
        <v>124</v>
      </c>
      <c r="B12" s="138"/>
      <c r="C12" s="184">
        <v>16160</v>
      </c>
      <c r="D12" s="138"/>
      <c r="E12" s="269">
        <v>14276</v>
      </c>
      <c r="F12" s="138"/>
      <c r="G12" s="184">
        <v>1884</v>
      </c>
      <c r="H12" s="42"/>
    </row>
    <row r="13" spans="1:11" x14ac:dyDescent="0.25">
      <c r="A13" s="200" t="s">
        <v>17</v>
      </c>
      <c r="B13" s="201"/>
      <c r="C13" s="187">
        <f>SUM(C10:C12)</f>
        <v>325364</v>
      </c>
      <c r="D13" s="187"/>
      <c r="E13" s="187">
        <f t="shared" ref="E13:G13" si="0">SUM(E10:E12)</f>
        <v>127309</v>
      </c>
      <c r="F13" s="187"/>
      <c r="G13" s="187">
        <f t="shared" si="0"/>
        <v>198055</v>
      </c>
      <c r="H13" s="43"/>
      <c r="J13" s="246"/>
      <c r="K13" s="246"/>
    </row>
    <row r="14" spans="1:11" x14ac:dyDescent="0.25">
      <c r="A14" s="103" t="s">
        <v>18</v>
      </c>
      <c r="B14" s="138"/>
      <c r="C14" s="138"/>
      <c r="D14" s="138"/>
      <c r="E14" s="138"/>
      <c r="F14" s="138"/>
      <c r="G14" s="138"/>
      <c r="H14" s="42"/>
      <c r="J14" s="246"/>
      <c r="K14" s="246"/>
    </row>
    <row r="15" spans="1:11" x14ac:dyDescent="0.25">
      <c r="A15" s="105" t="s">
        <v>19</v>
      </c>
      <c r="B15" s="138"/>
      <c r="C15" s="184">
        <v>42675</v>
      </c>
      <c r="D15" s="138"/>
      <c r="E15" s="184">
        <v>28014</v>
      </c>
      <c r="F15" s="138"/>
      <c r="G15" s="184">
        <v>14661</v>
      </c>
      <c r="H15" s="42"/>
      <c r="J15" s="246"/>
      <c r="K15" s="246"/>
    </row>
    <row r="16" spans="1:11" x14ac:dyDescent="0.25">
      <c r="A16" s="109" t="s">
        <v>20</v>
      </c>
      <c r="B16" s="138"/>
      <c r="C16" s="184">
        <v>2572</v>
      </c>
      <c r="D16" s="138"/>
      <c r="E16" s="184">
        <v>2021</v>
      </c>
      <c r="F16" s="138"/>
      <c r="G16" s="184">
        <v>551</v>
      </c>
      <c r="H16" s="42"/>
      <c r="J16" s="246"/>
    </row>
    <row r="17" spans="1:12" x14ac:dyDescent="0.25">
      <c r="A17" s="109" t="s">
        <v>125</v>
      </c>
      <c r="B17" s="138"/>
      <c r="C17" s="184">
        <v>266719</v>
      </c>
      <c r="D17" s="138"/>
      <c r="E17" s="184">
        <v>195953</v>
      </c>
      <c r="F17" s="138"/>
      <c r="G17" s="184">
        <v>70766</v>
      </c>
      <c r="H17" s="42"/>
      <c r="J17" s="246"/>
      <c r="K17" s="246"/>
      <c r="L17" s="247"/>
    </row>
    <row r="18" spans="1:12" x14ac:dyDescent="0.25">
      <c r="A18" s="109" t="s">
        <v>126</v>
      </c>
      <c r="B18" s="138"/>
      <c r="C18" s="184">
        <v>744</v>
      </c>
      <c r="D18" s="138"/>
      <c r="E18" s="184">
        <v>744</v>
      </c>
      <c r="F18" s="138"/>
      <c r="G18" s="237"/>
      <c r="H18" s="42"/>
      <c r="J18" s="246"/>
      <c r="K18" s="246"/>
    </row>
    <row r="19" spans="1:12" x14ac:dyDescent="0.25">
      <c r="A19" s="202" t="s">
        <v>22</v>
      </c>
      <c r="B19" s="138"/>
      <c r="C19" s="184">
        <v>65737</v>
      </c>
      <c r="D19" s="138"/>
      <c r="E19" s="184">
        <v>29013</v>
      </c>
      <c r="F19" s="138"/>
      <c r="G19" s="184">
        <v>36724</v>
      </c>
      <c r="H19" s="42"/>
      <c r="J19" s="246"/>
      <c r="K19" s="246"/>
    </row>
    <row r="20" spans="1:12" x14ac:dyDescent="0.25">
      <c r="A20" s="202" t="s">
        <v>127</v>
      </c>
      <c r="B20" s="138"/>
      <c r="C20" s="184">
        <v>14314</v>
      </c>
      <c r="D20" s="138"/>
      <c r="E20" s="184">
        <v>8447</v>
      </c>
      <c r="F20" s="138"/>
      <c r="G20" s="184">
        <v>5867</v>
      </c>
      <c r="H20" s="42"/>
      <c r="J20" s="246"/>
      <c r="K20" s="246"/>
    </row>
    <row r="21" spans="1:12" x14ac:dyDescent="0.25">
      <c r="A21" s="202" t="s">
        <v>23</v>
      </c>
      <c r="B21" s="138"/>
      <c r="C21" s="184">
        <v>27217</v>
      </c>
      <c r="D21" s="184"/>
      <c r="E21" s="184">
        <v>27217</v>
      </c>
      <c r="F21" s="138"/>
      <c r="G21" s="237"/>
      <c r="H21" s="42"/>
      <c r="J21" s="246"/>
      <c r="K21" s="246"/>
    </row>
    <row r="22" spans="1:12" x14ac:dyDescent="0.25">
      <c r="A22" s="202" t="s">
        <v>24</v>
      </c>
      <c r="B22" s="138"/>
      <c r="C22" s="184">
        <v>5239</v>
      </c>
      <c r="D22" s="138"/>
      <c r="E22" s="184">
        <v>2618</v>
      </c>
      <c r="F22" s="138"/>
      <c r="G22" s="184">
        <v>2621</v>
      </c>
      <c r="H22" s="42"/>
      <c r="J22" s="246"/>
      <c r="K22" s="246"/>
    </row>
    <row r="23" spans="1:12" x14ac:dyDescent="0.25">
      <c r="A23" s="202" t="s">
        <v>25</v>
      </c>
      <c r="B23" s="138"/>
      <c r="C23" s="184">
        <v>6917</v>
      </c>
      <c r="D23" s="138"/>
      <c r="E23" s="184">
        <v>3614</v>
      </c>
      <c r="F23" s="138"/>
      <c r="G23" s="184">
        <v>3303</v>
      </c>
      <c r="H23" s="42"/>
      <c r="J23" s="246"/>
      <c r="K23" s="246"/>
    </row>
    <row r="24" spans="1:12" x14ac:dyDescent="0.25">
      <c r="A24" s="202" t="s">
        <v>26</v>
      </c>
      <c r="B24" s="138"/>
      <c r="C24" s="184">
        <v>45</v>
      </c>
      <c r="D24" s="138"/>
      <c r="E24" s="184">
        <v>28</v>
      </c>
      <c r="F24" s="138"/>
      <c r="G24" s="184">
        <v>17</v>
      </c>
      <c r="H24" s="42"/>
      <c r="J24" s="246"/>
      <c r="K24" s="246"/>
    </row>
    <row r="25" spans="1:12" x14ac:dyDescent="0.25">
      <c r="A25" s="200" t="s">
        <v>27</v>
      </c>
      <c r="B25" s="203"/>
      <c r="C25" s="187">
        <f>SUM(C15:C24)</f>
        <v>432179</v>
      </c>
      <c r="D25" s="204"/>
      <c r="E25" s="187">
        <f>SUM(E15:E24)</f>
        <v>297669</v>
      </c>
      <c r="F25" s="204"/>
      <c r="G25" s="187">
        <f>SUM(G15:G24)</f>
        <v>134510</v>
      </c>
      <c r="H25" s="43"/>
      <c r="J25" s="246"/>
      <c r="K25" s="246"/>
    </row>
    <row r="26" spans="1:12" x14ac:dyDescent="0.25">
      <c r="A26" s="112" t="s">
        <v>28</v>
      </c>
      <c r="B26" s="138"/>
      <c r="C26" s="186">
        <f>C13-C25</f>
        <v>-106815</v>
      </c>
      <c r="D26" s="186"/>
      <c r="E26" s="186">
        <f>E13-E25</f>
        <v>-170360</v>
      </c>
      <c r="F26" s="186"/>
      <c r="G26" s="186">
        <f>G13-G25</f>
        <v>63545</v>
      </c>
      <c r="H26" s="42"/>
      <c r="J26" s="246"/>
      <c r="K26" s="246"/>
    </row>
    <row r="27" spans="1:12" x14ac:dyDescent="0.25">
      <c r="A27" s="105" t="s">
        <v>29</v>
      </c>
      <c r="B27" s="138"/>
      <c r="C27" s="184">
        <v>382120</v>
      </c>
      <c r="D27" s="138"/>
      <c r="E27" s="184"/>
      <c r="F27" s="138"/>
      <c r="G27" s="138"/>
      <c r="H27" s="42"/>
      <c r="J27" s="246"/>
      <c r="K27" s="246"/>
    </row>
    <row r="28" spans="1:12" x14ac:dyDescent="0.25">
      <c r="A28" s="114" t="s">
        <v>30</v>
      </c>
      <c r="B28" s="138"/>
      <c r="C28" s="186">
        <f>C26+C27</f>
        <v>275305</v>
      </c>
      <c r="D28" s="138"/>
      <c r="E28" s="138"/>
      <c r="F28" s="138"/>
      <c r="G28" s="138"/>
      <c r="H28" s="42"/>
      <c r="J28" s="246"/>
      <c r="K28" s="246"/>
    </row>
    <row r="29" spans="1:12" x14ac:dyDescent="0.25">
      <c r="A29" s="105" t="s">
        <v>31</v>
      </c>
      <c r="B29" s="138"/>
      <c r="C29" s="184">
        <v>-187545</v>
      </c>
      <c r="D29" s="138"/>
      <c r="E29" s="138"/>
      <c r="F29" s="138"/>
      <c r="G29" s="138"/>
      <c r="H29" s="42"/>
      <c r="J29" s="246"/>
      <c r="K29" s="246"/>
    </row>
    <row r="30" spans="1:12" x14ac:dyDescent="0.25">
      <c r="A30" s="114" t="s">
        <v>32</v>
      </c>
      <c r="B30" s="138"/>
      <c r="C30" s="186">
        <f>C28+C29</f>
        <v>87760</v>
      </c>
      <c r="D30" s="138"/>
      <c r="E30" s="138"/>
      <c r="F30" s="138"/>
      <c r="G30" s="138"/>
      <c r="H30" s="42"/>
      <c r="J30" s="246"/>
      <c r="K30" s="246"/>
    </row>
    <row r="31" spans="1:12" x14ac:dyDescent="0.25">
      <c r="A31" s="105" t="s">
        <v>33</v>
      </c>
      <c r="B31" s="138"/>
      <c r="C31" s="184">
        <v>-27810</v>
      </c>
      <c r="D31" s="138"/>
      <c r="E31" s="138"/>
      <c r="F31" s="138"/>
      <c r="G31" s="138"/>
      <c r="H31" s="42"/>
      <c r="J31" s="246"/>
      <c r="K31" s="246"/>
    </row>
    <row r="32" spans="1:12" x14ac:dyDescent="0.25">
      <c r="A32" s="114" t="s">
        <v>34</v>
      </c>
      <c r="B32" s="138"/>
      <c r="C32" s="186">
        <f>C30+C31</f>
        <v>59950</v>
      </c>
      <c r="D32" s="138"/>
      <c r="E32" s="138"/>
      <c r="F32" s="138"/>
      <c r="G32" s="138"/>
      <c r="H32" s="42"/>
      <c r="J32" s="246"/>
      <c r="K32" s="246"/>
    </row>
    <row r="33" spans="1:11" x14ac:dyDescent="0.25">
      <c r="A33" s="105" t="s">
        <v>35</v>
      </c>
      <c r="B33" s="138"/>
      <c r="C33" s="184">
        <v>0</v>
      </c>
      <c r="D33" s="138"/>
      <c r="E33" s="138"/>
      <c r="F33" s="138"/>
      <c r="G33" s="138"/>
      <c r="H33" s="42"/>
      <c r="J33" s="246"/>
      <c r="K33" s="246"/>
    </row>
    <row r="34" spans="1:11" ht="15.75" thickBot="1" x14ac:dyDescent="0.3">
      <c r="A34" s="116" t="s">
        <v>93</v>
      </c>
      <c r="B34" s="205"/>
      <c r="C34" s="118">
        <f>C32+C33</f>
        <v>59950</v>
      </c>
      <c r="D34" s="205"/>
      <c r="E34" s="205"/>
      <c r="F34" s="205"/>
      <c r="G34" s="205"/>
      <c r="H34" s="44"/>
      <c r="J34" s="246"/>
      <c r="K34" s="246"/>
    </row>
    <row r="35" spans="1:11" ht="15.75" thickTop="1" x14ac:dyDescent="0.25">
      <c r="J35" s="246"/>
      <c r="K35" s="246"/>
    </row>
    <row r="36" spans="1:11" ht="15.75" thickBot="1" x14ac:dyDescent="0.3">
      <c r="J36" s="246"/>
      <c r="K36" s="246"/>
    </row>
    <row r="37" spans="1:11" ht="24.75" customHeight="1" thickTop="1" x14ac:dyDescent="0.25">
      <c r="A37" s="88" t="s">
        <v>94</v>
      </c>
      <c r="B37" s="45"/>
      <c r="C37" s="45"/>
      <c r="D37" s="46"/>
      <c r="E37" s="46"/>
      <c r="F37" s="46"/>
      <c r="G37" s="47"/>
      <c r="H37" s="48"/>
      <c r="J37" s="246"/>
      <c r="K37" s="246"/>
    </row>
    <row r="38" spans="1:11" ht="22.5" customHeight="1" x14ac:dyDescent="0.25">
      <c r="A38" s="89"/>
      <c r="B38" s="83"/>
      <c r="C38" s="83"/>
      <c r="D38" s="296" t="s">
        <v>4</v>
      </c>
      <c r="E38" s="296"/>
      <c r="F38" s="297"/>
      <c r="G38" s="32" t="s">
        <v>91</v>
      </c>
      <c r="H38" s="33"/>
      <c r="J38" s="246"/>
      <c r="K38" s="246"/>
    </row>
    <row r="39" spans="1:11" ht="7.5" customHeight="1" x14ac:dyDescent="0.25">
      <c r="A39" s="89"/>
      <c r="B39" s="83"/>
      <c r="C39" s="9"/>
      <c r="D39" s="9"/>
      <c r="E39" s="9"/>
      <c r="F39" s="9"/>
      <c r="G39" s="10"/>
      <c r="H39" s="34"/>
      <c r="J39" s="246"/>
      <c r="K39" s="246"/>
    </row>
    <row r="40" spans="1:11" ht="22.5" customHeight="1" x14ac:dyDescent="0.25">
      <c r="A40" s="90"/>
      <c r="B40" s="11"/>
      <c r="C40" s="12"/>
      <c r="D40" s="296" t="s">
        <v>6</v>
      </c>
      <c r="E40" s="296"/>
      <c r="F40" s="297"/>
      <c r="G40" s="35">
        <f>'A1.1 Brisbane'!H4</f>
        <v>44377</v>
      </c>
      <c r="H40" s="36"/>
      <c r="J40" s="246"/>
      <c r="K40" s="246"/>
    </row>
    <row r="41" spans="1:11" ht="15" customHeight="1" x14ac:dyDescent="0.25">
      <c r="A41" s="90"/>
      <c r="B41" s="11"/>
      <c r="C41" s="13"/>
      <c r="D41" s="13"/>
      <c r="E41" s="13"/>
      <c r="F41" s="13"/>
      <c r="G41" s="14"/>
      <c r="H41" s="37"/>
      <c r="J41" s="246"/>
      <c r="K41" s="246"/>
    </row>
    <row r="42" spans="1:11" ht="12" customHeight="1" x14ac:dyDescent="0.25">
      <c r="A42" s="91"/>
      <c r="B42" s="38"/>
      <c r="C42" s="38"/>
      <c r="D42" s="38"/>
      <c r="E42" s="79"/>
      <c r="F42" s="40"/>
      <c r="G42" s="79"/>
      <c r="H42" s="39"/>
      <c r="J42" s="246"/>
      <c r="K42" s="246"/>
    </row>
    <row r="43" spans="1:11" ht="12" customHeight="1" x14ac:dyDescent="0.25">
      <c r="A43" s="91"/>
      <c r="B43" s="38"/>
      <c r="C43" s="79" t="s">
        <v>7</v>
      </c>
      <c r="D43" s="38"/>
      <c r="E43" s="79" t="s">
        <v>8</v>
      </c>
      <c r="F43" s="41"/>
      <c r="G43" s="79" t="s">
        <v>9</v>
      </c>
      <c r="H43" s="39"/>
      <c r="J43" s="246"/>
      <c r="K43" s="246"/>
    </row>
    <row r="44" spans="1:11" ht="12" customHeight="1" x14ac:dyDescent="0.25">
      <c r="A44" s="91"/>
      <c r="B44" s="38"/>
      <c r="C44" s="76" t="s">
        <v>10</v>
      </c>
      <c r="D44" s="38"/>
      <c r="E44" s="80" t="s">
        <v>11</v>
      </c>
      <c r="F44" s="38"/>
      <c r="G44" s="76" t="s">
        <v>10</v>
      </c>
      <c r="H44" s="39"/>
      <c r="J44" s="246"/>
      <c r="K44" s="246"/>
    </row>
    <row r="45" spans="1:11" x14ac:dyDescent="0.25">
      <c r="A45" s="114" t="s">
        <v>39</v>
      </c>
      <c r="B45" s="138"/>
      <c r="C45" s="184"/>
      <c r="D45" s="138"/>
      <c r="E45" s="138"/>
      <c r="F45" s="138"/>
      <c r="G45" s="138"/>
      <c r="H45" s="42"/>
      <c r="J45" s="246"/>
      <c r="K45" s="246"/>
    </row>
    <row r="46" spans="1:11" x14ac:dyDescent="0.25">
      <c r="A46" s="105" t="s">
        <v>138</v>
      </c>
      <c r="B46" s="138"/>
      <c r="C46" s="184">
        <v>27653</v>
      </c>
      <c r="D46" s="184"/>
      <c r="E46" s="184"/>
      <c r="F46" s="138"/>
      <c r="G46" s="260">
        <v>27653</v>
      </c>
      <c r="H46" s="42"/>
      <c r="J46" s="246"/>
      <c r="K46" s="246"/>
    </row>
    <row r="47" spans="1:11" x14ac:dyDescent="0.25">
      <c r="A47" s="105" t="s">
        <v>41</v>
      </c>
      <c r="B47" s="138"/>
      <c r="C47" s="184">
        <v>34738</v>
      </c>
      <c r="D47" s="184"/>
      <c r="E47" s="184">
        <v>15826</v>
      </c>
      <c r="F47" s="184"/>
      <c r="G47" s="184">
        <v>18912</v>
      </c>
      <c r="H47" s="42"/>
      <c r="J47" s="246"/>
      <c r="K47" s="246"/>
    </row>
    <row r="48" spans="1:11" x14ac:dyDescent="0.25">
      <c r="A48" s="105" t="s">
        <v>42</v>
      </c>
      <c r="B48" s="138"/>
      <c r="C48" s="237"/>
      <c r="D48" s="184"/>
      <c r="E48" s="184"/>
      <c r="F48" s="184"/>
      <c r="G48" s="184"/>
      <c r="H48" s="42"/>
      <c r="J48" s="246"/>
      <c r="K48" s="246"/>
    </row>
    <row r="49" spans="1:12" x14ac:dyDescent="0.25">
      <c r="A49" s="105" t="s">
        <v>95</v>
      </c>
      <c r="B49" s="226"/>
      <c r="C49" s="184">
        <v>21775</v>
      </c>
      <c r="D49" s="184"/>
      <c r="E49" s="184">
        <v>8817</v>
      </c>
      <c r="F49" s="184"/>
      <c r="G49" s="184">
        <v>12958</v>
      </c>
      <c r="H49" s="42"/>
      <c r="J49" s="246"/>
      <c r="K49" s="246"/>
    </row>
    <row r="50" spans="1:12" x14ac:dyDescent="0.25">
      <c r="A50" s="105" t="s">
        <v>43</v>
      </c>
      <c r="B50" s="138"/>
      <c r="C50" s="184">
        <v>81103</v>
      </c>
      <c r="D50" s="138"/>
      <c r="E50" s="184"/>
      <c r="F50" s="138"/>
      <c r="G50" s="260">
        <v>81103</v>
      </c>
      <c r="H50" s="42"/>
      <c r="J50" s="246"/>
      <c r="K50" s="246"/>
    </row>
    <row r="51" spans="1:12" x14ac:dyDescent="0.25">
      <c r="A51" s="114" t="s">
        <v>44</v>
      </c>
      <c r="B51" s="138"/>
      <c r="C51" s="186">
        <f>SUM(C46:C50)</f>
        <v>165269</v>
      </c>
      <c r="D51" s="186"/>
      <c r="E51" s="186">
        <f>SUM(E46:E50)</f>
        <v>24643</v>
      </c>
      <c r="F51" s="186"/>
      <c r="G51" s="186">
        <f>SUM(G46:G50)</f>
        <v>140626</v>
      </c>
      <c r="H51" s="42"/>
      <c r="J51" s="246"/>
      <c r="K51" s="246"/>
    </row>
    <row r="52" spans="1:12" x14ac:dyDescent="0.25">
      <c r="A52" s="114" t="s">
        <v>45</v>
      </c>
      <c r="B52" s="138"/>
      <c r="C52" s="184"/>
      <c r="D52" s="138"/>
      <c r="E52" s="184"/>
      <c r="F52" s="138"/>
      <c r="G52" s="184"/>
      <c r="H52" s="42"/>
      <c r="J52" s="246"/>
      <c r="K52" s="246"/>
      <c r="L52" s="248"/>
    </row>
    <row r="53" spans="1:12" x14ac:dyDescent="0.25">
      <c r="A53" s="135" t="s">
        <v>41</v>
      </c>
      <c r="B53" s="138"/>
      <c r="C53" s="237">
        <v>0</v>
      </c>
      <c r="D53" s="138"/>
      <c r="E53" s="260"/>
      <c r="F53" s="138"/>
      <c r="G53" s="260"/>
      <c r="H53" s="42"/>
      <c r="J53" s="246"/>
      <c r="K53" s="246"/>
      <c r="L53" s="248"/>
    </row>
    <row r="54" spans="1:12" x14ac:dyDescent="0.25">
      <c r="A54" s="135" t="s">
        <v>118</v>
      </c>
      <c r="B54" s="138"/>
      <c r="C54" s="237">
        <v>0</v>
      </c>
      <c r="D54" s="138"/>
      <c r="E54" s="260"/>
      <c r="F54" s="138"/>
      <c r="G54" s="260"/>
      <c r="H54" s="42"/>
      <c r="J54" s="246"/>
      <c r="K54" s="246"/>
      <c r="L54" s="248"/>
    </row>
    <row r="55" spans="1:12" x14ac:dyDescent="0.25">
      <c r="A55" s="105" t="s">
        <v>113</v>
      </c>
      <c r="B55" s="138"/>
      <c r="C55" s="184">
        <v>3246258</v>
      </c>
      <c r="D55" s="138"/>
      <c r="E55" s="184">
        <v>2422691</v>
      </c>
      <c r="F55" s="138"/>
      <c r="G55" s="184">
        <v>823567</v>
      </c>
      <c r="H55" s="42"/>
      <c r="J55" s="246"/>
      <c r="K55" s="246"/>
      <c r="L55" s="248"/>
    </row>
    <row r="56" spans="1:12" x14ac:dyDescent="0.25">
      <c r="A56" s="105" t="s">
        <v>46</v>
      </c>
      <c r="B56" s="138"/>
      <c r="C56" s="184">
        <v>2044136</v>
      </c>
      <c r="D56" s="184"/>
      <c r="E56" s="184"/>
      <c r="F56" s="184"/>
      <c r="G56" s="184">
        <v>2044136</v>
      </c>
      <c r="H56" s="42"/>
      <c r="J56" s="246"/>
      <c r="K56" s="246"/>
      <c r="L56" s="248"/>
    </row>
    <row r="57" spans="1:12" x14ac:dyDescent="0.25">
      <c r="A57" s="105" t="s">
        <v>114</v>
      </c>
      <c r="B57" s="138"/>
      <c r="C57" s="184">
        <v>221698</v>
      </c>
      <c r="D57" s="184"/>
      <c r="E57" s="184">
        <v>162973</v>
      </c>
      <c r="F57" s="184"/>
      <c r="G57" s="184">
        <v>58725</v>
      </c>
      <c r="H57" s="42"/>
      <c r="J57" s="246"/>
      <c r="K57" s="246"/>
      <c r="L57" s="248"/>
    </row>
    <row r="58" spans="1:12" x14ac:dyDescent="0.25">
      <c r="A58" s="105" t="s">
        <v>47</v>
      </c>
      <c r="B58" s="138"/>
      <c r="C58" s="184">
        <v>667700</v>
      </c>
      <c r="D58" s="138"/>
      <c r="E58" s="184"/>
      <c r="F58" s="138"/>
      <c r="G58" s="260"/>
      <c r="H58" s="42"/>
      <c r="J58" s="246"/>
      <c r="K58" s="246"/>
      <c r="L58" s="248"/>
    </row>
    <row r="59" spans="1:12" x14ac:dyDescent="0.25">
      <c r="A59" s="105" t="s">
        <v>115</v>
      </c>
      <c r="B59" s="138"/>
      <c r="C59" s="184">
        <v>1797</v>
      </c>
      <c r="D59" s="184"/>
      <c r="E59" s="184">
        <v>1797</v>
      </c>
      <c r="F59" s="138"/>
      <c r="G59" s="184"/>
      <c r="H59" s="42"/>
      <c r="J59" s="246"/>
      <c r="K59" s="246"/>
      <c r="L59" s="248"/>
    </row>
    <row r="60" spans="1:12" x14ac:dyDescent="0.25">
      <c r="A60" s="105" t="s">
        <v>116</v>
      </c>
      <c r="B60" s="138"/>
      <c r="C60" s="237">
        <v>0</v>
      </c>
      <c r="D60" s="138"/>
      <c r="E60" s="184"/>
      <c r="F60" s="138"/>
      <c r="G60" s="184"/>
      <c r="H60" s="42"/>
      <c r="J60" s="246"/>
      <c r="K60" s="246"/>
      <c r="L60" s="248"/>
    </row>
    <row r="61" spans="1:12" x14ac:dyDescent="0.25">
      <c r="A61" s="105" t="s">
        <v>102</v>
      </c>
      <c r="B61" s="138"/>
      <c r="C61" s="184">
        <v>300707</v>
      </c>
      <c r="D61" s="138"/>
      <c r="E61" s="184"/>
      <c r="F61" s="138"/>
      <c r="G61" s="260"/>
      <c r="H61" s="42"/>
      <c r="J61" s="246"/>
      <c r="K61" s="246"/>
      <c r="L61" s="248"/>
    </row>
    <row r="62" spans="1:12" x14ac:dyDescent="0.25">
      <c r="A62" s="105" t="s">
        <v>95</v>
      </c>
      <c r="B62" s="138"/>
      <c r="C62" s="259">
        <v>134202</v>
      </c>
      <c r="D62" s="138"/>
      <c r="E62" s="259"/>
      <c r="F62" s="138"/>
      <c r="G62" s="259"/>
      <c r="H62" s="42"/>
      <c r="J62" s="246"/>
      <c r="K62" s="246"/>
      <c r="L62" s="248"/>
    </row>
    <row r="63" spans="1:12" x14ac:dyDescent="0.25">
      <c r="A63" s="105" t="s">
        <v>117</v>
      </c>
      <c r="B63" s="138"/>
      <c r="C63" s="184">
        <v>8990</v>
      </c>
      <c r="D63" s="138"/>
      <c r="E63" s="184"/>
      <c r="F63" s="138"/>
      <c r="G63" s="260"/>
      <c r="H63" s="42"/>
      <c r="J63" s="246"/>
      <c r="K63" s="246"/>
      <c r="L63" s="248"/>
    </row>
    <row r="64" spans="1:12" x14ac:dyDescent="0.25">
      <c r="A64" s="114" t="s">
        <v>48</v>
      </c>
      <c r="B64" s="138"/>
      <c r="C64" s="186">
        <f>SUM(C55:C63)</f>
        <v>6625488</v>
      </c>
      <c r="D64" s="186"/>
      <c r="E64" s="186">
        <f>SUM(E55:E63)</f>
        <v>2587461</v>
      </c>
      <c r="F64" s="186"/>
      <c r="G64" s="186">
        <f>SUM(G55:G63)</f>
        <v>2926428</v>
      </c>
      <c r="H64" s="42"/>
      <c r="J64" s="246"/>
      <c r="K64" s="246"/>
      <c r="L64" s="248"/>
    </row>
    <row r="65" spans="1:11" x14ac:dyDescent="0.25">
      <c r="A65" s="212" t="s">
        <v>49</v>
      </c>
      <c r="B65" s="203"/>
      <c r="C65" s="187">
        <f>C51+C64</f>
        <v>6790757</v>
      </c>
      <c r="D65" s="187"/>
      <c r="E65" s="187">
        <f>E51+E64</f>
        <v>2612104</v>
      </c>
      <c r="F65" s="187"/>
      <c r="G65" s="187">
        <f>G51+G64</f>
        <v>3067054</v>
      </c>
      <c r="H65" s="43"/>
      <c r="J65" s="246"/>
      <c r="K65" s="246"/>
    </row>
    <row r="66" spans="1:11" x14ac:dyDescent="0.25">
      <c r="A66" s="114" t="s">
        <v>50</v>
      </c>
      <c r="B66" s="138"/>
      <c r="C66" s="184"/>
      <c r="D66" s="138"/>
      <c r="E66" s="184"/>
      <c r="F66" s="138"/>
      <c r="G66" s="184"/>
      <c r="H66" s="42"/>
      <c r="J66" s="246"/>
      <c r="K66" s="246"/>
    </row>
    <row r="67" spans="1:11" x14ac:dyDescent="0.25">
      <c r="A67" s="105" t="s">
        <v>51</v>
      </c>
      <c r="B67" s="138"/>
      <c r="C67" s="184">
        <v>161307</v>
      </c>
      <c r="D67" s="184"/>
      <c r="E67" s="184"/>
      <c r="F67" s="184"/>
      <c r="G67" s="260">
        <v>161307</v>
      </c>
      <c r="H67" s="42"/>
      <c r="J67" s="246"/>
      <c r="K67" s="246"/>
    </row>
    <row r="68" spans="1:11" x14ac:dyDescent="0.25">
      <c r="A68" s="105" t="s">
        <v>52</v>
      </c>
      <c r="B68" s="138"/>
      <c r="C68" s="184">
        <v>266610</v>
      </c>
      <c r="D68" s="138"/>
      <c r="E68" s="138"/>
      <c r="F68" s="138"/>
      <c r="G68" s="256">
        <v>266610</v>
      </c>
      <c r="H68" s="42"/>
      <c r="J68" s="246"/>
      <c r="K68" s="246"/>
    </row>
    <row r="69" spans="1:11" x14ac:dyDescent="0.25">
      <c r="A69" s="105" t="s">
        <v>53</v>
      </c>
      <c r="B69" s="138"/>
      <c r="C69" s="259">
        <v>14427</v>
      </c>
      <c r="D69" s="138"/>
      <c r="E69" s="184">
        <v>9466</v>
      </c>
      <c r="F69" s="138"/>
      <c r="G69" s="184">
        <v>4961</v>
      </c>
      <c r="H69" s="42"/>
      <c r="J69" s="246"/>
      <c r="K69" s="246"/>
    </row>
    <row r="70" spans="1:11" x14ac:dyDescent="0.25">
      <c r="A70" s="109" t="s">
        <v>43</v>
      </c>
      <c r="B70" s="138"/>
      <c r="C70" s="259">
        <v>10337</v>
      </c>
      <c r="D70" s="138"/>
      <c r="E70" s="138"/>
      <c r="F70" s="138"/>
      <c r="G70" s="260">
        <v>10337</v>
      </c>
      <c r="H70" s="42"/>
      <c r="J70" s="246"/>
      <c r="K70" s="246"/>
    </row>
    <row r="71" spans="1:11" x14ac:dyDescent="0.25">
      <c r="A71" s="114" t="s">
        <v>54</v>
      </c>
      <c r="B71" s="138"/>
      <c r="C71" s="186">
        <f>SUM(C67:C70)</f>
        <v>452681</v>
      </c>
      <c r="D71" s="186"/>
      <c r="E71" s="186">
        <f t="shared" ref="E71:G71" si="1">SUM(E67:E70)</f>
        <v>9466</v>
      </c>
      <c r="F71" s="186"/>
      <c r="G71" s="186">
        <f t="shared" si="1"/>
        <v>443215</v>
      </c>
      <c r="H71" s="42"/>
      <c r="J71" s="246"/>
      <c r="K71" s="246"/>
    </row>
    <row r="72" spans="1:11" x14ac:dyDescent="0.25">
      <c r="A72" s="114" t="s">
        <v>55</v>
      </c>
      <c r="B72" s="138"/>
      <c r="C72" s="184"/>
      <c r="D72" s="138"/>
      <c r="E72" s="138"/>
      <c r="F72" s="138"/>
      <c r="G72" s="138"/>
      <c r="H72" s="42"/>
      <c r="J72" s="246"/>
      <c r="K72" s="246"/>
    </row>
    <row r="73" spans="1:11" x14ac:dyDescent="0.25">
      <c r="A73" s="105" t="s">
        <v>52</v>
      </c>
      <c r="B73" s="138"/>
      <c r="C73" s="184">
        <v>4683108</v>
      </c>
      <c r="D73" s="138"/>
      <c r="E73" s="184"/>
      <c r="F73" s="184"/>
      <c r="G73" s="260">
        <v>4683108</v>
      </c>
      <c r="H73" s="42"/>
      <c r="J73" s="246"/>
      <c r="K73" s="246"/>
    </row>
    <row r="74" spans="1:11" x14ac:dyDescent="0.25">
      <c r="A74" s="105" t="s">
        <v>53</v>
      </c>
      <c r="B74" s="138"/>
      <c r="C74" s="184">
        <v>1640</v>
      </c>
      <c r="D74" s="138"/>
      <c r="E74" s="184">
        <v>1076</v>
      </c>
      <c r="F74" s="184"/>
      <c r="G74" s="184">
        <v>564</v>
      </c>
      <c r="H74" s="42"/>
      <c r="J74" s="246"/>
      <c r="K74" s="246"/>
    </row>
    <row r="75" spans="1:11" x14ac:dyDescent="0.25">
      <c r="A75" s="105" t="s">
        <v>110</v>
      </c>
      <c r="B75" s="138"/>
      <c r="C75" s="184">
        <v>146339</v>
      </c>
      <c r="D75" s="138"/>
      <c r="E75" s="184"/>
      <c r="F75" s="184"/>
      <c r="G75" s="260">
        <v>146339</v>
      </c>
      <c r="H75" s="42"/>
      <c r="J75" s="246"/>
      <c r="K75" s="246"/>
    </row>
    <row r="76" spans="1:11" ht="15" customHeight="1" x14ac:dyDescent="0.25">
      <c r="A76" s="298" t="s">
        <v>43</v>
      </c>
      <c r="B76" s="293"/>
      <c r="C76" s="184">
        <v>555560</v>
      </c>
      <c r="D76" s="138"/>
      <c r="E76" s="184"/>
      <c r="F76" s="184"/>
      <c r="G76" s="260">
        <v>555560</v>
      </c>
      <c r="H76" s="42"/>
      <c r="J76" s="246"/>
      <c r="K76" s="246"/>
    </row>
    <row r="77" spans="1:11" x14ac:dyDescent="0.25">
      <c r="A77" s="114" t="s">
        <v>56</v>
      </c>
      <c r="B77" s="138"/>
      <c r="C77" s="186">
        <f>SUM(C73:C76)</f>
        <v>5386647</v>
      </c>
      <c r="D77" s="186"/>
      <c r="E77" s="186">
        <f>SUM(E73:E76)</f>
        <v>1076</v>
      </c>
      <c r="F77" s="186"/>
      <c r="G77" s="186">
        <f>SUM(G73:G76)</f>
        <v>5385571</v>
      </c>
      <c r="H77" s="42"/>
      <c r="J77" s="246"/>
      <c r="K77" s="246"/>
    </row>
    <row r="78" spans="1:11" x14ac:dyDescent="0.25">
      <c r="A78" s="212" t="s">
        <v>57</v>
      </c>
      <c r="B78" s="203"/>
      <c r="C78" s="187">
        <f>C71+C77</f>
        <v>5839328</v>
      </c>
      <c r="D78" s="187"/>
      <c r="E78" s="187">
        <f>E71+E77</f>
        <v>10542</v>
      </c>
      <c r="F78" s="187"/>
      <c r="G78" s="187">
        <f>G71+G77</f>
        <v>5828786</v>
      </c>
      <c r="H78" s="43"/>
      <c r="J78" s="246"/>
      <c r="K78" s="246"/>
    </row>
    <row r="79" spans="1:11" x14ac:dyDescent="0.25">
      <c r="A79" s="222" t="s">
        <v>58</v>
      </c>
      <c r="B79" s="211"/>
      <c r="C79" s="126">
        <f>C65-C78</f>
        <v>951429</v>
      </c>
      <c r="D79" s="126"/>
      <c r="E79" s="126">
        <f>E65-E78</f>
        <v>2601562</v>
      </c>
      <c r="F79" s="126"/>
      <c r="G79" s="126">
        <f>G65-G78</f>
        <v>-2761732</v>
      </c>
      <c r="H79" s="49"/>
      <c r="J79" s="246"/>
      <c r="K79" s="246"/>
    </row>
    <row r="80" spans="1:11" x14ac:dyDescent="0.25">
      <c r="A80" s="114" t="s">
        <v>59</v>
      </c>
      <c r="B80" s="138"/>
      <c r="C80" s="184"/>
      <c r="D80" s="138"/>
      <c r="E80" s="138"/>
      <c r="F80" s="138"/>
      <c r="G80" s="138"/>
      <c r="H80" s="42"/>
      <c r="J80" s="246"/>
      <c r="K80" s="246"/>
    </row>
    <row r="81" spans="1:11" x14ac:dyDescent="0.25">
      <c r="A81" s="105" t="s">
        <v>60</v>
      </c>
      <c r="B81" s="138"/>
      <c r="C81" s="184">
        <v>100000</v>
      </c>
      <c r="D81" s="138"/>
      <c r="E81" s="138"/>
      <c r="F81" s="138"/>
      <c r="G81" s="138"/>
      <c r="H81" s="42"/>
      <c r="J81" s="246"/>
      <c r="K81" s="246"/>
    </row>
    <row r="82" spans="1:11" x14ac:dyDescent="0.25">
      <c r="A82" s="105" t="s">
        <v>61</v>
      </c>
      <c r="B82" s="138"/>
      <c r="C82" s="184">
        <v>-139795</v>
      </c>
      <c r="D82" s="138"/>
      <c r="E82" s="138"/>
      <c r="F82" s="138"/>
      <c r="G82" s="138"/>
      <c r="H82" s="42"/>
      <c r="J82" s="246"/>
      <c r="K82" s="246"/>
    </row>
    <row r="83" spans="1:11" x14ac:dyDescent="0.25">
      <c r="A83" s="105" t="s">
        <v>62</v>
      </c>
      <c r="B83" s="138"/>
      <c r="C83" s="184">
        <v>991224</v>
      </c>
      <c r="D83" s="138"/>
      <c r="E83" s="138"/>
      <c r="F83" s="138"/>
      <c r="G83" s="138"/>
      <c r="H83" s="42"/>
      <c r="J83" s="246"/>
      <c r="K83" s="246"/>
    </row>
    <row r="84" spans="1:11" x14ac:dyDescent="0.25">
      <c r="A84" s="212" t="s">
        <v>63</v>
      </c>
      <c r="B84" s="203"/>
      <c r="C84" s="187">
        <f>SUM(C81:C83)</f>
        <v>951429</v>
      </c>
      <c r="D84" s="203"/>
      <c r="E84" s="203"/>
      <c r="F84" s="203"/>
      <c r="G84" s="203"/>
      <c r="H84" s="43"/>
      <c r="J84" s="246"/>
      <c r="K84" s="246"/>
    </row>
    <row r="85" spans="1:11" x14ac:dyDescent="0.25">
      <c r="A85" s="114" t="s">
        <v>64</v>
      </c>
      <c r="B85" s="138"/>
      <c r="C85" s="184">
        <v>931274</v>
      </c>
      <c r="D85" s="138"/>
      <c r="E85" s="138"/>
      <c r="F85" s="138"/>
      <c r="G85" s="138"/>
      <c r="H85" s="42"/>
      <c r="J85" s="246"/>
      <c r="K85" s="246"/>
    </row>
    <row r="86" spans="1:11" x14ac:dyDescent="0.25">
      <c r="A86" s="216" t="s">
        <v>65</v>
      </c>
      <c r="B86" s="138"/>
      <c r="C86" s="184"/>
      <c r="D86" s="138"/>
      <c r="E86" s="138"/>
      <c r="F86" s="138"/>
      <c r="G86" s="138"/>
      <c r="H86" s="42"/>
      <c r="J86" s="246"/>
      <c r="K86" s="246"/>
    </row>
    <row r="87" spans="1:11" x14ac:dyDescent="0.25">
      <c r="A87" s="105" t="s">
        <v>66</v>
      </c>
      <c r="B87" s="138"/>
      <c r="C87" s="184">
        <v>59950</v>
      </c>
      <c r="D87" s="138"/>
      <c r="E87" s="138"/>
      <c r="F87" s="138"/>
      <c r="G87" s="138"/>
      <c r="H87" s="42"/>
      <c r="J87" s="246"/>
      <c r="K87" s="246"/>
    </row>
    <row r="88" spans="1:11" x14ac:dyDescent="0.25">
      <c r="A88" s="105" t="s">
        <v>130</v>
      </c>
      <c r="B88" s="138"/>
      <c r="C88" s="184">
        <v>0</v>
      </c>
      <c r="D88" s="138"/>
      <c r="E88" s="138"/>
      <c r="F88" s="138"/>
      <c r="G88" s="138"/>
      <c r="H88" s="42"/>
      <c r="J88" s="246"/>
      <c r="K88" s="246"/>
    </row>
    <row r="89" spans="1:11" ht="15.75" thickBot="1" x14ac:dyDescent="0.3">
      <c r="A89" s="230" t="s">
        <v>67</v>
      </c>
      <c r="B89" s="231"/>
      <c r="C89" s="128">
        <f>SUM(C85:C88)</f>
        <v>991224</v>
      </c>
      <c r="D89" s="231"/>
      <c r="E89" s="231"/>
      <c r="F89" s="231"/>
      <c r="G89" s="231"/>
      <c r="H89" s="50"/>
      <c r="J89" s="246"/>
      <c r="K89" s="246"/>
    </row>
    <row r="90" spans="1:11" ht="15.75" thickTop="1" x14ac:dyDescent="0.25"/>
    <row r="91" spans="1:11" ht="15.75" thickBot="1" x14ac:dyDescent="0.3"/>
    <row r="92" spans="1:11" ht="24.75" customHeight="1" thickTop="1" x14ac:dyDescent="0.25">
      <c r="A92" s="84" t="s">
        <v>96</v>
      </c>
      <c r="B92" s="2"/>
      <c r="C92" s="2"/>
      <c r="D92" s="3"/>
      <c r="E92" s="3"/>
      <c r="F92" s="3"/>
      <c r="G92" s="4"/>
      <c r="H92" s="51"/>
    </row>
    <row r="93" spans="1:11" ht="22.5" customHeight="1" x14ac:dyDescent="0.25">
      <c r="A93" s="85"/>
      <c r="B93" s="83"/>
      <c r="C93" s="83"/>
      <c r="D93" s="81" t="s">
        <v>4</v>
      </c>
      <c r="E93" s="81"/>
      <c r="F93" s="82"/>
      <c r="G93" s="32" t="s">
        <v>91</v>
      </c>
      <c r="H93" s="33"/>
    </row>
    <row r="94" spans="1:11" ht="7.5" customHeight="1" x14ac:dyDescent="0.25">
      <c r="A94" s="85"/>
      <c r="B94" s="83"/>
      <c r="C94" s="9"/>
      <c r="D94" s="9"/>
      <c r="E94" s="9"/>
      <c r="F94" s="9"/>
      <c r="G94" s="10"/>
      <c r="H94" s="34"/>
    </row>
    <row r="95" spans="1:11" ht="22.5" customHeight="1" x14ac:dyDescent="0.25">
      <c r="A95" s="86"/>
      <c r="B95" s="11"/>
      <c r="C95" s="12"/>
      <c r="D95" s="81" t="s">
        <v>6</v>
      </c>
      <c r="E95" s="81"/>
      <c r="F95" s="82"/>
      <c r="G95" s="35">
        <f>'A1.1 Brisbane'!H4</f>
        <v>44377</v>
      </c>
      <c r="H95" s="36"/>
    </row>
    <row r="96" spans="1:11" ht="15" customHeight="1" x14ac:dyDescent="0.25">
      <c r="A96" s="86"/>
      <c r="B96" s="11"/>
      <c r="C96" s="13"/>
      <c r="D96" s="13"/>
      <c r="E96" s="13"/>
      <c r="F96" s="13"/>
      <c r="G96" s="14"/>
      <c r="H96" s="37"/>
    </row>
    <row r="97" spans="1:8" ht="15" customHeight="1" x14ac:dyDescent="0.25">
      <c r="A97" s="92"/>
      <c r="B97" s="38"/>
      <c r="C97" s="38"/>
      <c r="D97" s="38"/>
      <c r="E97" s="38"/>
      <c r="F97" s="38"/>
      <c r="G97" s="38"/>
      <c r="H97" s="39"/>
    </row>
    <row r="98" spans="1:8" ht="12" customHeight="1" x14ac:dyDescent="0.25">
      <c r="A98" s="92"/>
      <c r="B98" s="38"/>
      <c r="C98" s="79"/>
      <c r="D98" s="38"/>
      <c r="E98" s="79"/>
      <c r="F98" s="40"/>
      <c r="G98" s="79" t="s">
        <v>7</v>
      </c>
      <c r="H98" s="39"/>
    </row>
    <row r="99" spans="1:8" ht="12" customHeight="1" x14ac:dyDescent="0.25">
      <c r="A99" s="92"/>
      <c r="B99" s="38"/>
      <c r="C99" s="76"/>
      <c r="D99" s="38"/>
      <c r="E99" s="80"/>
      <c r="F99" s="41"/>
      <c r="G99" s="76" t="s">
        <v>10</v>
      </c>
      <c r="H99" s="39"/>
    </row>
    <row r="100" spans="1:8" ht="12" customHeight="1" x14ac:dyDescent="0.25">
      <c r="A100" s="146" t="s">
        <v>69</v>
      </c>
      <c r="B100" s="138"/>
      <c r="C100" s="184"/>
      <c r="D100" s="138"/>
      <c r="E100" s="138"/>
      <c r="F100" s="138"/>
      <c r="G100" s="138"/>
      <c r="H100" s="42"/>
    </row>
    <row r="101" spans="1:8" x14ac:dyDescent="0.25">
      <c r="A101" s="225" t="s">
        <v>70</v>
      </c>
      <c r="B101" s="138"/>
      <c r="C101" s="184"/>
      <c r="D101" s="184"/>
      <c r="E101" s="184"/>
      <c r="F101" s="138"/>
      <c r="G101" s="138"/>
      <c r="H101" s="42"/>
    </row>
    <row r="102" spans="1:8" x14ac:dyDescent="0.25">
      <c r="A102" s="135" t="s">
        <v>71</v>
      </c>
      <c r="B102" s="138"/>
      <c r="C102" s="184"/>
      <c r="D102" s="184"/>
      <c r="E102" s="184"/>
      <c r="F102" s="184"/>
      <c r="G102" s="184">
        <v>341353</v>
      </c>
      <c r="H102" s="42"/>
    </row>
    <row r="103" spans="1:8" x14ac:dyDescent="0.25">
      <c r="A103" s="135" t="s">
        <v>72</v>
      </c>
      <c r="B103" s="138"/>
      <c r="C103" s="184"/>
      <c r="D103" s="184"/>
      <c r="E103" s="184"/>
      <c r="F103" s="184"/>
      <c r="G103" s="184">
        <v>47</v>
      </c>
      <c r="H103" s="42"/>
    </row>
    <row r="104" spans="1:8" x14ac:dyDescent="0.25">
      <c r="A104" s="225" t="s">
        <v>73</v>
      </c>
      <c r="B104" s="226"/>
      <c r="C104" s="184"/>
      <c r="D104" s="184"/>
      <c r="E104" s="184"/>
      <c r="F104" s="184"/>
      <c r="G104" s="184"/>
      <c r="H104" s="42"/>
    </row>
    <row r="105" spans="1:8" x14ac:dyDescent="0.25">
      <c r="A105" s="135" t="s">
        <v>74</v>
      </c>
      <c r="B105" s="138"/>
      <c r="C105" s="184"/>
      <c r="D105" s="138"/>
      <c r="E105" s="138"/>
      <c r="F105" s="138"/>
      <c r="G105" s="184">
        <v>-200821</v>
      </c>
      <c r="H105" s="42"/>
    </row>
    <row r="106" spans="1:8" x14ac:dyDescent="0.25">
      <c r="A106" s="135" t="s">
        <v>75</v>
      </c>
      <c r="B106" s="138"/>
      <c r="C106" s="184"/>
      <c r="D106" s="184"/>
      <c r="E106" s="184"/>
      <c r="F106" s="184"/>
      <c r="G106" s="184">
        <v>-176168</v>
      </c>
      <c r="H106" s="42"/>
    </row>
    <row r="107" spans="1:8" x14ac:dyDescent="0.25">
      <c r="A107" s="135" t="s">
        <v>76</v>
      </c>
      <c r="B107" s="138"/>
      <c r="C107" s="184"/>
      <c r="D107" s="138"/>
      <c r="E107" s="184"/>
      <c r="F107" s="138"/>
      <c r="G107" s="184">
        <v>43688</v>
      </c>
      <c r="H107" s="42"/>
    </row>
    <row r="108" spans="1:8" x14ac:dyDescent="0.25">
      <c r="A108" s="207" t="s">
        <v>77</v>
      </c>
      <c r="B108" s="203"/>
      <c r="C108" s="129"/>
      <c r="D108" s="203"/>
      <c r="E108" s="129"/>
      <c r="F108" s="203"/>
      <c r="G108" s="187">
        <f>SUM(G102:G107)</f>
        <v>8099</v>
      </c>
      <c r="H108" s="43"/>
    </row>
    <row r="109" spans="1:8" x14ac:dyDescent="0.25">
      <c r="A109" s="146" t="s">
        <v>78</v>
      </c>
      <c r="B109" s="138"/>
      <c r="C109" s="184"/>
      <c r="D109" s="184"/>
      <c r="E109" s="184"/>
      <c r="F109" s="184"/>
      <c r="G109" s="184"/>
      <c r="H109" s="42"/>
    </row>
    <row r="110" spans="1:8" x14ac:dyDescent="0.25">
      <c r="A110" s="225" t="s">
        <v>70</v>
      </c>
      <c r="B110" s="138"/>
      <c r="C110" s="184"/>
      <c r="D110" s="184"/>
      <c r="E110" s="184"/>
      <c r="F110" s="184"/>
      <c r="G110" s="184"/>
      <c r="H110" s="42"/>
    </row>
    <row r="111" spans="1:8" x14ac:dyDescent="0.25">
      <c r="A111" s="135" t="s">
        <v>79</v>
      </c>
      <c r="B111" s="138"/>
      <c r="C111" s="184"/>
      <c r="D111" s="138"/>
      <c r="E111" s="184"/>
      <c r="F111" s="138"/>
      <c r="G111" s="184"/>
      <c r="H111" s="42"/>
    </row>
    <row r="112" spans="1:8" x14ac:dyDescent="0.25">
      <c r="A112" s="135" t="s">
        <v>43</v>
      </c>
      <c r="B112" s="138"/>
      <c r="C112" s="184"/>
      <c r="D112" s="184"/>
      <c r="E112" s="184"/>
      <c r="F112" s="138"/>
      <c r="G112" s="184"/>
      <c r="H112" s="42"/>
    </row>
    <row r="113" spans="1:9" x14ac:dyDescent="0.25">
      <c r="A113" s="225" t="s">
        <v>73</v>
      </c>
      <c r="B113" s="138"/>
      <c r="C113" s="184"/>
      <c r="D113" s="138"/>
      <c r="E113" s="184"/>
      <c r="F113" s="138"/>
      <c r="G113" s="184"/>
      <c r="H113" s="42"/>
    </row>
    <row r="114" spans="1:9" x14ac:dyDescent="0.25">
      <c r="A114" s="135" t="s">
        <v>80</v>
      </c>
      <c r="B114" s="138"/>
      <c r="C114" s="184"/>
      <c r="D114" s="184"/>
      <c r="E114" s="184"/>
      <c r="F114" s="184"/>
      <c r="G114" s="184">
        <v>-346009</v>
      </c>
      <c r="H114" s="42"/>
    </row>
    <row r="115" spans="1:9" x14ac:dyDescent="0.25">
      <c r="A115" s="135" t="s">
        <v>43</v>
      </c>
      <c r="B115" s="138"/>
      <c r="C115" s="184"/>
      <c r="D115" s="184"/>
      <c r="E115" s="184"/>
      <c r="F115" s="184"/>
      <c r="G115" s="184"/>
      <c r="H115" s="42"/>
    </row>
    <row r="116" spans="1:9" x14ac:dyDescent="0.25">
      <c r="A116" s="207" t="s">
        <v>81</v>
      </c>
      <c r="B116" s="203"/>
      <c r="C116" s="129"/>
      <c r="D116" s="203"/>
      <c r="E116" s="129"/>
      <c r="F116" s="203"/>
      <c r="G116" s="187">
        <f>SUM(G110:G115)</f>
        <v>-346009</v>
      </c>
      <c r="H116" s="43"/>
    </row>
    <row r="117" spans="1:9" x14ac:dyDescent="0.25">
      <c r="A117" s="146" t="s">
        <v>82</v>
      </c>
      <c r="B117" s="138"/>
      <c r="C117" s="184"/>
      <c r="D117" s="184"/>
      <c r="E117" s="184"/>
      <c r="F117" s="184"/>
      <c r="G117" s="184"/>
      <c r="H117" s="42"/>
    </row>
    <row r="118" spans="1:9" x14ac:dyDescent="0.25">
      <c r="A118" s="225" t="s">
        <v>70</v>
      </c>
      <c r="B118" s="138"/>
      <c r="C118" s="184"/>
      <c r="D118" s="138"/>
      <c r="E118" s="138"/>
      <c r="F118" s="138"/>
      <c r="G118" s="184"/>
      <c r="H118" s="42"/>
    </row>
    <row r="119" spans="1:9" x14ac:dyDescent="0.25">
      <c r="A119" s="135" t="s">
        <v>83</v>
      </c>
      <c r="B119" s="138"/>
      <c r="C119" s="184"/>
      <c r="D119" s="138"/>
      <c r="E119" s="184"/>
      <c r="F119" s="138"/>
      <c r="G119" s="184">
        <v>622000</v>
      </c>
      <c r="H119" s="42"/>
    </row>
    <row r="120" spans="1:9" x14ac:dyDescent="0.25">
      <c r="A120" s="135" t="s">
        <v>43</v>
      </c>
      <c r="B120" s="138"/>
      <c r="C120" s="184"/>
      <c r="D120" s="138"/>
      <c r="E120" s="138"/>
      <c r="F120" s="138"/>
      <c r="G120" s="138"/>
      <c r="H120" s="42"/>
    </row>
    <row r="121" spans="1:9" x14ac:dyDescent="0.25">
      <c r="A121" s="225" t="s">
        <v>73</v>
      </c>
      <c r="B121" s="138"/>
      <c r="C121" s="184"/>
      <c r="D121" s="184"/>
      <c r="E121" s="184"/>
      <c r="F121" s="184"/>
      <c r="G121" s="184"/>
      <c r="H121" s="42"/>
    </row>
    <row r="122" spans="1:9" x14ac:dyDescent="0.25">
      <c r="A122" s="135" t="s">
        <v>84</v>
      </c>
      <c r="B122" s="138"/>
      <c r="C122" s="184"/>
      <c r="D122" s="138"/>
      <c r="E122" s="138"/>
      <c r="F122" s="138"/>
      <c r="G122" s="184">
        <v>-291000</v>
      </c>
      <c r="H122" s="42"/>
    </row>
    <row r="123" spans="1:9" x14ac:dyDescent="0.25">
      <c r="A123" s="135" t="s">
        <v>85</v>
      </c>
      <c r="B123" s="138"/>
      <c r="C123" s="184"/>
      <c r="D123" s="138"/>
      <c r="E123" s="184"/>
      <c r="F123" s="138"/>
      <c r="G123" s="184"/>
      <c r="H123" s="42"/>
    </row>
    <row r="124" spans="1:9" x14ac:dyDescent="0.25">
      <c r="A124" s="135" t="s">
        <v>43</v>
      </c>
      <c r="B124" s="138"/>
      <c r="C124" s="184"/>
      <c r="D124" s="138"/>
      <c r="E124" s="184"/>
      <c r="F124" s="138"/>
      <c r="G124" s="184">
        <v>-98141</v>
      </c>
      <c r="H124" s="42"/>
    </row>
    <row r="125" spans="1:9" x14ac:dyDescent="0.25">
      <c r="A125" s="207" t="s">
        <v>86</v>
      </c>
      <c r="B125" s="203"/>
      <c r="C125" s="129"/>
      <c r="D125" s="203"/>
      <c r="E125" s="129"/>
      <c r="F125" s="203"/>
      <c r="G125" s="187">
        <f>SUM(G119:G124)</f>
        <v>232859</v>
      </c>
      <c r="H125" s="43"/>
    </row>
    <row r="126" spans="1:9" x14ac:dyDescent="0.25">
      <c r="A126" s="227" t="s">
        <v>87</v>
      </c>
      <c r="B126" s="211"/>
      <c r="C126" s="130"/>
      <c r="D126" s="211"/>
      <c r="E126" s="130"/>
      <c r="F126" s="211"/>
      <c r="G126" s="126">
        <f>SUM(G108,G116,G125)</f>
        <v>-105051</v>
      </c>
      <c r="H126" s="49"/>
    </row>
    <row r="127" spans="1:9" x14ac:dyDescent="0.25">
      <c r="A127" s="225" t="s">
        <v>88</v>
      </c>
      <c r="B127" s="138"/>
      <c r="C127" s="184"/>
      <c r="D127" s="138"/>
      <c r="E127" s="184"/>
      <c r="F127" s="138"/>
      <c r="G127" s="184">
        <v>132704</v>
      </c>
      <c r="H127" s="42"/>
    </row>
    <row r="128" spans="1:9" ht="15.75" thickBot="1" x14ac:dyDescent="0.3">
      <c r="A128" s="228" t="s">
        <v>89</v>
      </c>
      <c r="B128" s="229"/>
      <c r="C128" s="229"/>
      <c r="D128" s="229"/>
      <c r="E128" s="229"/>
      <c r="F128" s="229"/>
      <c r="G128" s="131">
        <f>SUM(G126:G127)</f>
        <v>27653</v>
      </c>
      <c r="H128" s="93"/>
      <c r="I128" s="53"/>
    </row>
    <row r="129" ht="15.75" thickTop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</sheetData>
  <mergeCells count="5">
    <mergeCell ref="D2:F2"/>
    <mergeCell ref="D4:F4"/>
    <mergeCell ref="D38:F38"/>
    <mergeCell ref="D40:F40"/>
    <mergeCell ref="A76:B76"/>
  </mergeCells>
  <pageMargins left="0.70866141732283472" right="0.70866141732283472" top="0.39370078740157483" bottom="0.19685039370078741" header="0.31496062992125984" footer="0.31496062992125984"/>
  <pageSetup paperSize="8" scale="60" orientation="portrait" r:id="rId1"/>
  <rowBreaks count="2" manualBreakCount="2">
    <brk id="35" max="16383" man="1"/>
    <brk id="9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30"/>
  <sheetViews>
    <sheetView workbookViewId="0"/>
  </sheetViews>
  <sheetFormatPr defaultRowHeight="15" x14ac:dyDescent="0.25"/>
  <cols>
    <col min="1" max="1" width="39.42578125" customWidth="1"/>
    <col min="2" max="2" width="3.28515625" customWidth="1"/>
    <col min="3" max="3" width="28.42578125" customWidth="1"/>
    <col min="4" max="4" width="2.140625" customWidth="1"/>
    <col min="5" max="5" width="28.42578125" customWidth="1"/>
    <col min="6" max="6" width="2.140625" customWidth="1"/>
    <col min="7" max="7" width="28.42578125" customWidth="1"/>
    <col min="8" max="8" width="2.140625" customWidth="1"/>
    <col min="10" max="10" width="10.7109375" style="245" customWidth="1"/>
    <col min="11" max="14" width="9.140625" style="245"/>
  </cols>
  <sheetData>
    <row r="1" spans="1:11" ht="24.75" customHeight="1" thickTop="1" x14ac:dyDescent="0.25">
      <c r="A1" s="88" t="s">
        <v>97</v>
      </c>
      <c r="B1" s="45"/>
      <c r="C1" s="45"/>
      <c r="D1" s="46"/>
      <c r="E1" s="46"/>
      <c r="F1" s="46"/>
      <c r="G1" s="47"/>
      <c r="H1" s="48"/>
    </row>
    <row r="2" spans="1:11" ht="22.5" customHeight="1" x14ac:dyDescent="0.25">
      <c r="A2" s="89"/>
      <c r="B2" s="83"/>
      <c r="C2" s="83"/>
      <c r="D2" s="296" t="s">
        <v>4</v>
      </c>
      <c r="E2" s="296"/>
      <c r="F2" s="297"/>
      <c r="G2" s="32" t="s">
        <v>98</v>
      </c>
      <c r="H2" s="33"/>
    </row>
    <row r="3" spans="1:11" ht="7.5" customHeight="1" x14ac:dyDescent="0.25">
      <c r="A3" s="89"/>
      <c r="B3" s="83"/>
      <c r="C3" s="9"/>
      <c r="D3" s="9"/>
      <c r="E3" s="9"/>
      <c r="F3" s="9"/>
      <c r="G3" s="10"/>
      <c r="H3" s="34"/>
    </row>
    <row r="4" spans="1:11" ht="22.5" customHeight="1" x14ac:dyDescent="0.25">
      <c r="A4" s="90"/>
      <c r="B4" s="11"/>
      <c r="C4" s="12"/>
      <c r="D4" s="296" t="s">
        <v>6</v>
      </c>
      <c r="E4" s="296"/>
      <c r="F4" s="297"/>
      <c r="G4" s="35">
        <f>'A1.1 Brisbane'!H4</f>
        <v>44377</v>
      </c>
      <c r="H4" s="36"/>
    </row>
    <row r="5" spans="1:11" ht="15" customHeight="1" x14ac:dyDescent="0.25">
      <c r="A5" s="90"/>
      <c r="B5" s="11"/>
      <c r="C5" s="13"/>
      <c r="D5" s="13"/>
      <c r="E5" s="13"/>
      <c r="F5" s="13"/>
      <c r="G5" s="14"/>
      <c r="H5" s="37"/>
    </row>
    <row r="6" spans="1:11" ht="12" customHeight="1" x14ac:dyDescent="0.25">
      <c r="A6" s="91"/>
      <c r="B6" s="38"/>
      <c r="C6" s="38"/>
      <c r="D6" s="38"/>
      <c r="E6" s="38"/>
      <c r="F6" s="38"/>
      <c r="G6" s="38"/>
      <c r="H6" s="39"/>
    </row>
    <row r="7" spans="1:11" ht="12" customHeight="1" x14ac:dyDescent="0.25">
      <c r="A7" s="91"/>
      <c r="B7" s="38"/>
      <c r="C7" s="79" t="s">
        <v>7</v>
      </c>
      <c r="D7" s="38"/>
      <c r="E7" s="79" t="s">
        <v>8</v>
      </c>
      <c r="F7" s="40"/>
      <c r="G7" s="79" t="s">
        <v>9</v>
      </c>
      <c r="H7" s="39"/>
    </row>
    <row r="8" spans="1:11" ht="12" customHeight="1" x14ac:dyDescent="0.25">
      <c r="A8" s="91"/>
      <c r="B8" s="38"/>
      <c r="C8" s="76" t="s">
        <v>10</v>
      </c>
      <c r="D8" s="38"/>
      <c r="E8" s="80" t="s">
        <v>11</v>
      </c>
      <c r="F8" s="41"/>
      <c r="G8" s="76" t="s">
        <v>10</v>
      </c>
      <c r="H8" s="39"/>
    </row>
    <row r="9" spans="1:11" x14ac:dyDescent="0.25">
      <c r="A9" s="103" t="s">
        <v>13</v>
      </c>
      <c r="B9" s="104"/>
      <c r="C9" s="99"/>
      <c r="D9" s="104"/>
      <c r="E9" s="104"/>
      <c r="F9" s="104"/>
      <c r="G9" s="104"/>
      <c r="H9" s="42"/>
    </row>
    <row r="10" spans="1:11" x14ac:dyDescent="0.25">
      <c r="A10" s="105" t="s">
        <v>122</v>
      </c>
      <c r="B10" s="104"/>
      <c r="C10" s="271">
        <v>93166</v>
      </c>
      <c r="D10" s="99"/>
      <c r="E10" s="99">
        <v>93166</v>
      </c>
      <c r="F10" s="104"/>
      <c r="G10" s="104"/>
      <c r="H10" s="42"/>
    </row>
    <row r="11" spans="1:11" x14ac:dyDescent="0.25">
      <c r="A11" s="105" t="s">
        <v>123</v>
      </c>
      <c r="B11" s="104"/>
      <c r="C11" s="271">
        <v>190426</v>
      </c>
      <c r="D11" s="99"/>
      <c r="E11" s="99"/>
      <c r="F11" s="99"/>
      <c r="G11" s="271">
        <v>190426</v>
      </c>
      <c r="H11" s="42"/>
    </row>
    <row r="12" spans="1:11" x14ac:dyDescent="0.25">
      <c r="A12" s="105" t="s">
        <v>124</v>
      </c>
      <c r="B12" s="104"/>
      <c r="C12" s="271">
        <v>-23764</v>
      </c>
      <c r="D12" s="104"/>
      <c r="E12" s="104"/>
      <c r="F12" s="104"/>
      <c r="G12" s="101">
        <v>-23764</v>
      </c>
      <c r="H12" s="42"/>
    </row>
    <row r="13" spans="1:11" x14ac:dyDescent="0.25">
      <c r="A13" s="106" t="s">
        <v>17</v>
      </c>
      <c r="B13" s="107"/>
      <c r="C13" s="108">
        <f>C10+C11+C12</f>
        <v>259828</v>
      </c>
      <c r="D13" s="108"/>
      <c r="E13" s="108">
        <f t="shared" ref="E13:G13" si="0">SUM(E10:E12)</f>
        <v>93166</v>
      </c>
      <c r="F13" s="108"/>
      <c r="G13" s="108">
        <f t="shared" si="0"/>
        <v>166662</v>
      </c>
      <c r="H13" s="43"/>
      <c r="J13" s="246"/>
      <c r="K13" s="246"/>
    </row>
    <row r="14" spans="1:11" x14ac:dyDescent="0.25">
      <c r="A14" s="103" t="s">
        <v>18</v>
      </c>
      <c r="B14" s="104"/>
      <c r="C14" s="104"/>
      <c r="D14" s="104"/>
      <c r="E14" s="104"/>
      <c r="F14" s="104"/>
      <c r="G14" s="104"/>
      <c r="H14" s="42"/>
      <c r="J14" s="246"/>
      <c r="K14" s="246"/>
    </row>
    <row r="15" spans="1:11" x14ac:dyDescent="0.25">
      <c r="A15" s="105" t="s">
        <v>19</v>
      </c>
      <c r="B15" s="104"/>
      <c r="C15" s="271">
        <v>26804</v>
      </c>
      <c r="D15" s="104"/>
      <c r="E15" s="271">
        <v>15169</v>
      </c>
      <c r="F15" s="104"/>
      <c r="G15" s="271">
        <v>11635</v>
      </c>
      <c r="H15" s="42"/>
      <c r="J15" s="246"/>
      <c r="K15" s="246"/>
    </row>
    <row r="16" spans="1:11" x14ac:dyDescent="0.25">
      <c r="A16" s="109" t="s">
        <v>20</v>
      </c>
      <c r="B16" s="104"/>
      <c r="C16" s="271">
        <v>1585</v>
      </c>
      <c r="D16" s="104"/>
      <c r="E16" s="271">
        <v>199</v>
      </c>
      <c r="F16" s="104"/>
      <c r="G16" s="271">
        <v>1386</v>
      </c>
      <c r="H16" s="42"/>
      <c r="J16" s="246"/>
      <c r="K16" s="246"/>
    </row>
    <row r="17" spans="1:11" x14ac:dyDescent="0.25">
      <c r="A17" s="109" t="s">
        <v>125</v>
      </c>
      <c r="B17" s="104"/>
      <c r="C17" s="271">
        <v>81512</v>
      </c>
      <c r="D17" s="104"/>
      <c r="E17" s="271">
        <v>57069</v>
      </c>
      <c r="F17" s="104"/>
      <c r="G17" s="271">
        <v>24443</v>
      </c>
      <c r="H17" s="42"/>
      <c r="J17" s="246"/>
      <c r="K17" s="246"/>
    </row>
    <row r="18" spans="1:11" x14ac:dyDescent="0.25">
      <c r="A18" s="109" t="s">
        <v>126</v>
      </c>
      <c r="B18" s="104"/>
      <c r="C18" s="271">
        <v>4734</v>
      </c>
      <c r="D18" s="104"/>
      <c r="E18" s="237">
        <v>0</v>
      </c>
      <c r="F18" s="104"/>
      <c r="G18" s="271">
        <v>4734</v>
      </c>
      <c r="H18" s="42"/>
      <c r="J18" s="246"/>
      <c r="K18" s="246"/>
    </row>
    <row r="19" spans="1:11" x14ac:dyDescent="0.25">
      <c r="A19" s="202" t="s">
        <v>22</v>
      </c>
      <c r="B19" s="104"/>
      <c r="C19" s="271">
        <v>58506</v>
      </c>
      <c r="D19" s="104"/>
      <c r="E19" s="271">
        <v>13100</v>
      </c>
      <c r="F19" s="104"/>
      <c r="G19" s="271">
        <v>45406</v>
      </c>
      <c r="H19" s="42"/>
      <c r="J19" s="246"/>
      <c r="K19" s="246"/>
    </row>
    <row r="20" spans="1:11" x14ac:dyDescent="0.25">
      <c r="A20" s="202" t="s">
        <v>127</v>
      </c>
      <c r="B20" s="104"/>
      <c r="C20" s="271">
        <v>6740</v>
      </c>
      <c r="D20" s="104"/>
      <c r="E20" s="271">
        <v>3171</v>
      </c>
      <c r="F20" s="104"/>
      <c r="G20" s="271">
        <v>3569</v>
      </c>
      <c r="H20" s="42"/>
      <c r="J20" s="246"/>
      <c r="K20" s="246"/>
    </row>
    <row r="21" spans="1:11" x14ac:dyDescent="0.25">
      <c r="A21" s="202" t="s">
        <v>23</v>
      </c>
      <c r="B21" s="104"/>
      <c r="C21" s="271">
        <v>31245</v>
      </c>
      <c r="D21" s="99"/>
      <c r="E21" s="271">
        <v>31245</v>
      </c>
      <c r="F21" s="104"/>
      <c r="G21" s="237">
        <v>0</v>
      </c>
      <c r="H21" s="42"/>
      <c r="J21" s="246"/>
      <c r="K21" s="246"/>
    </row>
    <row r="22" spans="1:11" x14ac:dyDescent="0.25">
      <c r="A22" s="202" t="s">
        <v>24</v>
      </c>
      <c r="B22" s="104"/>
      <c r="C22" s="271">
        <v>4217</v>
      </c>
      <c r="D22" s="104"/>
      <c r="E22" s="271">
        <v>2039</v>
      </c>
      <c r="F22" s="104"/>
      <c r="G22" s="271">
        <v>2178</v>
      </c>
      <c r="H22" s="42"/>
      <c r="J22" s="246"/>
      <c r="K22" s="246"/>
    </row>
    <row r="23" spans="1:11" x14ac:dyDescent="0.25">
      <c r="A23" s="202" t="s">
        <v>25</v>
      </c>
      <c r="B23" s="104"/>
      <c r="C23" s="271">
        <v>22332</v>
      </c>
      <c r="D23" s="104"/>
      <c r="E23" s="271">
        <v>6418</v>
      </c>
      <c r="F23" s="104"/>
      <c r="G23" s="271">
        <v>15914</v>
      </c>
      <c r="H23" s="42"/>
      <c r="J23" s="246"/>
      <c r="K23" s="246"/>
    </row>
    <row r="24" spans="1:11" x14ac:dyDescent="0.25">
      <c r="A24" s="202" t="s">
        <v>26</v>
      </c>
      <c r="B24" s="104"/>
      <c r="C24" s="237"/>
      <c r="D24" s="104"/>
      <c r="E24" s="237"/>
      <c r="F24" s="104"/>
      <c r="G24" s="237"/>
      <c r="H24" s="42"/>
      <c r="J24" s="246"/>
      <c r="K24" s="246"/>
    </row>
    <row r="25" spans="1:11" x14ac:dyDescent="0.25">
      <c r="A25" s="106" t="s">
        <v>27</v>
      </c>
      <c r="B25" s="110"/>
      <c r="C25" s="100">
        <f>SUM(C15:C24)</f>
        <v>237675</v>
      </c>
      <c r="D25" s="100"/>
      <c r="E25" s="100">
        <f t="shared" ref="E25:G25" si="1">SUM(E15:E24)</f>
        <v>128410</v>
      </c>
      <c r="F25" s="100"/>
      <c r="G25" s="100">
        <f t="shared" si="1"/>
        <v>109265</v>
      </c>
      <c r="H25" s="43"/>
      <c r="J25" s="246"/>
      <c r="K25" s="246"/>
    </row>
    <row r="26" spans="1:11" x14ac:dyDescent="0.25">
      <c r="A26" s="112" t="s">
        <v>28</v>
      </c>
      <c r="B26" s="104"/>
      <c r="C26" s="113">
        <f>C13-C25</f>
        <v>22153</v>
      </c>
      <c r="D26" s="113"/>
      <c r="E26" s="113">
        <f>E13-E25</f>
        <v>-35244</v>
      </c>
      <c r="F26" s="113"/>
      <c r="G26" s="113">
        <f>G13-G25</f>
        <v>57397</v>
      </c>
      <c r="H26" s="42"/>
      <c r="J26" s="246"/>
      <c r="K26" s="246"/>
    </row>
    <row r="27" spans="1:11" x14ac:dyDescent="0.25">
      <c r="A27" s="105" t="s">
        <v>29</v>
      </c>
      <c r="B27" s="104"/>
      <c r="C27" s="271">
        <v>13984</v>
      </c>
      <c r="D27" s="104"/>
      <c r="E27" s="104"/>
      <c r="F27" s="104"/>
      <c r="G27" s="104"/>
      <c r="H27" s="42"/>
      <c r="J27" s="246"/>
      <c r="K27" s="246"/>
    </row>
    <row r="28" spans="1:11" x14ac:dyDescent="0.25">
      <c r="A28" s="114" t="s">
        <v>30</v>
      </c>
      <c r="B28" s="104"/>
      <c r="C28" s="113">
        <f>SUM(C26:C27)</f>
        <v>36137</v>
      </c>
      <c r="D28" s="104"/>
      <c r="E28" s="104"/>
      <c r="F28" s="104"/>
      <c r="G28" s="104"/>
      <c r="H28" s="42"/>
      <c r="J28" s="246"/>
      <c r="K28" s="246"/>
    </row>
    <row r="29" spans="1:11" x14ac:dyDescent="0.25">
      <c r="A29" s="105" t="s">
        <v>99</v>
      </c>
      <c r="B29" s="104"/>
      <c r="C29" s="271">
        <v>-139427</v>
      </c>
      <c r="D29" s="104"/>
      <c r="E29" s="104"/>
      <c r="F29" s="104"/>
      <c r="G29" s="104"/>
      <c r="H29" s="42"/>
      <c r="J29" s="246"/>
      <c r="K29" s="246"/>
    </row>
    <row r="30" spans="1:11" x14ac:dyDescent="0.25">
      <c r="A30" s="114" t="s">
        <v>32</v>
      </c>
      <c r="B30" s="104"/>
      <c r="C30" s="115">
        <f>SUM(C28:C29)</f>
        <v>-103290</v>
      </c>
      <c r="D30" s="104"/>
      <c r="E30" s="104"/>
      <c r="F30" s="104"/>
      <c r="G30" s="104"/>
      <c r="H30" s="42"/>
      <c r="J30" s="246"/>
      <c r="K30" s="246"/>
    </row>
    <row r="31" spans="1:11" x14ac:dyDescent="0.25">
      <c r="A31" s="105" t="s">
        <v>100</v>
      </c>
      <c r="B31" s="104"/>
      <c r="C31" s="271">
        <v>33512</v>
      </c>
      <c r="D31" s="104"/>
      <c r="E31" s="104"/>
      <c r="F31" s="104"/>
      <c r="G31" s="104"/>
      <c r="H31" s="42"/>
      <c r="J31" s="246"/>
      <c r="K31" s="246"/>
    </row>
    <row r="32" spans="1:11" x14ac:dyDescent="0.25">
      <c r="A32" s="114" t="s">
        <v>34</v>
      </c>
      <c r="B32" s="104"/>
      <c r="C32" s="253">
        <f>SUM(C30:C31)</f>
        <v>-69778</v>
      </c>
      <c r="D32" s="104"/>
      <c r="E32" s="104"/>
      <c r="F32" s="104"/>
      <c r="G32" s="104"/>
      <c r="H32" s="42"/>
      <c r="J32" s="246"/>
      <c r="K32" s="246"/>
    </row>
    <row r="33" spans="1:11" x14ac:dyDescent="0.25">
      <c r="A33" s="105" t="s">
        <v>35</v>
      </c>
      <c r="B33" s="104"/>
      <c r="C33" s="99">
        <v>0</v>
      </c>
      <c r="D33" s="104"/>
      <c r="E33" s="104"/>
      <c r="F33" s="104"/>
      <c r="G33" s="104"/>
      <c r="H33" s="42"/>
      <c r="J33" s="246"/>
      <c r="K33" s="246"/>
    </row>
    <row r="34" spans="1:11" ht="15.75" thickBot="1" x14ac:dyDescent="0.3">
      <c r="A34" s="116" t="s">
        <v>93</v>
      </c>
      <c r="B34" s="117"/>
      <c r="C34" s="118">
        <f>SUM(C32:C33)</f>
        <v>-69778</v>
      </c>
      <c r="D34" s="117"/>
      <c r="E34" s="117"/>
      <c r="F34" s="117"/>
      <c r="G34" s="117"/>
      <c r="H34" s="44"/>
      <c r="J34" s="246"/>
      <c r="K34" s="246"/>
    </row>
    <row r="35" spans="1:11" ht="15.75" thickTop="1" x14ac:dyDescent="0.25">
      <c r="J35" s="246"/>
      <c r="K35" s="246"/>
    </row>
    <row r="36" spans="1:11" ht="15.75" thickBot="1" x14ac:dyDescent="0.3">
      <c r="J36" s="246"/>
      <c r="K36" s="246"/>
    </row>
    <row r="37" spans="1:11" ht="24.75" customHeight="1" thickTop="1" x14ac:dyDescent="0.25">
      <c r="A37" s="88" t="s">
        <v>101</v>
      </c>
      <c r="B37" s="45"/>
      <c r="C37" s="45"/>
      <c r="D37" s="46"/>
      <c r="E37" s="46"/>
      <c r="F37" s="46"/>
      <c r="G37" s="47"/>
      <c r="H37" s="72"/>
      <c r="J37" s="246"/>
      <c r="K37" s="246"/>
    </row>
    <row r="38" spans="1:11" ht="22.5" customHeight="1" x14ac:dyDescent="0.25">
      <c r="A38" s="89"/>
      <c r="B38" s="83"/>
      <c r="C38" s="83"/>
      <c r="D38" s="296" t="s">
        <v>4</v>
      </c>
      <c r="E38" s="296"/>
      <c r="F38" s="297"/>
      <c r="G38" s="32" t="s">
        <v>98</v>
      </c>
      <c r="H38" s="94"/>
      <c r="J38" s="246"/>
      <c r="K38" s="246"/>
    </row>
    <row r="39" spans="1:11" ht="7.5" customHeight="1" x14ac:dyDescent="0.25">
      <c r="A39" s="89"/>
      <c r="B39" s="83"/>
      <c r="C39" s="9"/>
      <c r="D39" s="9"/>
      <c r="E39" s="9"/>
      <c r="F39" s="9"/>
      <c r="G39" s="10"/>
      <c r="H39" s="55"/>
      <c r="J39" s="246"/>
      <c r="K39" s="246"/>
    </row>
    <row r="40" spans="1:11" ht="22.5" customHeight="1" x14ac:dyDescent="0.25">
      <c r="A40" s="90"/>
      <c r="B40" s="11"/>
      <c r="C40" s="12"/>
      <c r="D40" s="296" t="s">
        <v>6</v>
      </c>
      <c r="E40" s="296"/>
      <c r="F40" s="297"/>
      <c r="G40" s="35">
        <f>'A1.1 Brisbane'!H4</f>
        <v>44377</v>
      </c>
      <c r="H40" s="95"/>
      <c r="J40" s="246"/>
      <c r="K40" s="246"/>
    </row>
    <row r="41" spans="1:11" ht="15" customHeight="1" x14ac:dyDescent="0.25">
      <c r="A41" s="90"/>
      <c r="B41" s="11"/>
      <c r="C41" s="13"/>
      <c r="D41" s="13"/>
      <c r="E41" s="13"/>
      <c r="F41" s="13"/>
      <c r="G41" s="14"/>
      <c r="H41" s="57"/>
      <c r="J41" s="246"/>
      <c r="K41" s="246"/>
    </row>
    <row r="42" spans="1:11" ht="12" customHeight="1" x14ac:dyDescent="0.25">
      <c r="A42" s="91"/>
      <c r="B42" s="38"/>
      <c r="C42" s="38"/>
      <c r="D42" s="38"/>
      <c r="E42" s="38"/>
      <c r="F42" s="38"/>
      <c r="G42" s="38"/>
      <c r="H42" s="52"/>
      <c r="J42" s="246"/>
      <c r="K42" s="246"/>
    </row>
    <row r="43" spans="1:11" ht="12" customHeight="1" x14ac:dyDescent="0.25">
      <c r="A43" s="91"/>
      <c r="B43" s="38"/>
      <c r="C43" s="79" t="s">
        <v>7</v>
      </c>
      <c r="D43" s="38"/>
      <c r="E43" s="79" t="s">
        <v>8</v>
      </c>
      <c r="F43" s="40"/>
      <c r="G43" s="79" t="s">
        <v>9</v>
      </c>
      <c r="H43" s="52"/>
      <c r="J43" s="246"/>
      <c r="K43" s="246"/>
    </row>
    <row r="44" spans="1:11" ht="12" customHeight="1" x14ac:dyDescent="0.25">
      <c r="A44" s="91"/>
      <c r="B44" s="38"/>
      <c r="C44" s="76" t="s">
        <v>10</v>
      </c>
      <c r="D44" s="38"/>
      <c r="E44" s="80" t="s">
        <v>11</v>
      </c>
      <c r="F44" s="41"/>
      <c r="G44" s="76" t="s">
        <v>10</v>
      </c>
      <c r="H44" s="52"/>
      <c r="J44" s="246"/>
      <c r="K44" s="246"/>
    </row>
    <row r="45" spans="1:11" x14ac:dyDescent="0.25">
      <c r="A45" s="119" t="s">
        <v>39</v>
      </c>
      <c r="B45" s="104"/>
      <c r="C45" s="99"/>
      <c r="D45" s="104"/>
      <c r="E45" s="104"/>
      <c r="F45" s="104"/>
      <c r="G45" s="99"/>
      <c r="H45" s="26"/>
      <c r="J45" s="246"/>
      <c r="K45" s="246"/>
    </row>
    <row r="46" spans="1:11" x14ac:dyDescent="0.25">
      <c r="A46" s="120" t="s">
        <v>40</v>
      </c>
      <c r="B46" s="104"/>
      <c r="C46" s="271">
        <v>29068</v>
      </c>
      <c r="D46" s="99"/>
      <c r="E46" s="99"/>
      <c r="F46" s="104"/>
      <c r="G46" s="271">
        <v>29068</v>
      </c>
      <c r="H46" s="26"/>
      <c r="J46" s="246"/>
      <c r="K46" s="246"/>
    </row>
    <row r="47" spans="1:11" x14ac:dyDescent="0.25">
      <c r="A47" s="120" t="s">
        <v>41</v>
      </c>
      <c r="B47" s="104"/>
      <c r="C47" s="271">
        <v>109212</v>
      </c>
      <c r="D47" s="99"/>
      <c r="E47" s="99"/>
      <c r="F47" s="99"/>
      <c r="G47" s="271">
        <v>109212</v>
      </c>
      <c r="H47" s="26"/>
      <c r="J47" s="246"/>
      <c r="K47" s="246"/>
    </row>
    <row r="48" spans="1:11" x14ac:dyDescent="0.25">
      <c r="A48" s="120" t="s">
        <v>42</v>
      </c>
      <c r="B48" s="104"/>
      <c r="C48" s="237">
        <v>0</v>
      </c>
      <c r="D48" s="104"/>
      <c r="E48" s="104"/>
      <c r="F48" s="104"/>
      <c r="G48" s="237">
        <v>0</v>
      </c>
      <c r="H48" s="26"/>
      <c r="J48" s="246"/>
      <c r="K48" s="246"/>
    </row>
    <row r="49" spans="1:11" x14ac:dyDescent="0.25">
      <c r="A49" s="120" t="s">
        <v>95</v>
      </c>
      <c r="B49" s="121"/>
      <c r="C49" s="237">
        <v>0</v>
      </c>
      <c r="D49" s="99"/>
      <c r="E49" s="99"/>
      <c r="F49" s="99"/>
      <c r="G49" s="237">
        <v>0</v>
      </c>
      <c r="H49" s="26"/>
      <c r="J49" s="246"/>
      <c r="K49" s="246"/>
    </row>
    <row r="50" spans="1:11" x14ac:dyDescent="0.25">
      <c r="A50" s="120" t="s">
        <v>43</v>
      </c>
      <c r="B50" s="104"/>
      <c r="C50" s="271">
        <v>29241</v>
      </c>
      <c r="D50" s="104"/>
      <c r="E50" s="99"/>
      <c r="F50" s="104"/>
      <c r="G50" s="271">
        <v>29241</v>
      </c>
      <c r="H50" s="26"/>
      <c r="J50" s="246"/>
      <c r="K50" s="246"/>
    </row>
    <row r="51" spans="1:11" x14ac:dyDescent="0.25">
      <c r="A51" s="119" t="s">
        <v>44</v>
      </c>
      <c r="B51" s="104"/>
      <c r="C51" s="115">
        <f>SUM(C46:C50)</f>
        <v>167521</v>
      </c>
      <c r="D51" s="115"/>
      <c r="E51" s="115">
        <v>0</v>
      </c>
      <c r="F51" s="115"/>
      <c r="G51" s="115">
        <f>SUM(G46:G50)</f>
        <v>167521</v>
      </c>
      <c r="H51" s="26"/>
      <c r="J51" s="246"/>
      <c r="K51" s="246"/>
    </row>
    <row r="52" spans="1:11" x14ac:dyDescent="0.25">
      <c r="A52" s="119" t="s">
        <v>45</v>
      </c>
      <c r="B52" s="104"/>
      <c r="C52" s="99"/>
      <c r="D52" s="104"/>
      <c r="E52" s="99"/>
      <c r="F52" s="104"/>
      <c r="G52" s="99"/>
      <c r="H52" s="26"/>
      <c r="J52" s="246"/>
      <c r="K52" s="246"/>
    </row>
    <row r="53" spans="1:11" x14ac:dyDescent="0.25">
      <c r="A53" s="120" t="s">
        <v>41</v>
      </c>
      <c r="B53" s="104"/>
      <c r="C53" s="237"/>
      <c r="D53" s="104"/>
      <c r="E53" s="99"/>
      <c r="F53" s="104"/>
      <c r="G53" s="99"/>
      <c r="H53" s="26"/>
      <c r="J53" s="246"/>
      <c r="K53" s="246"/>
    </row>
    <row r="54" spans="1:11" x14ac:dyDescent="0.25">
      <c r="A54" s="120" t="s">
        <v>118</v>
      </c>
      <c r="B54" s="104"/>
      <c r="C54" s="237"/>
      <c r="D54" s="104"/>
      <c r="E54" s="99"/>
      <c r="F54" s="104"/>
      <c r="G54" s="99"/>
      <c r="H54" s="26"/>
      <c r="J54" s="246"/>
      <c r="K54" s="246"/>
    </row>
    <row r="55" spans="1:11" x14ac:dyDescent="0.25">
      <c r="A55" s="120" t="s">
        <v>113</v>
      </c>
      <c r="B55" s="104"/>
      <c r="C55" s="271">
        <v>1356724</v>
      </c>
      <c r="D55" s="104"/>
      <c r="E55" s="271">
        <v>955082</v>
      </c>
      <c r="F55" s="104"/>
      <c r="G55" s="271">
        <v>401643</v>
      </c>
      <c r="H55" s="26"/>
      <c r="J55" s="246"/>
      <c r="K55" s="246"/>
    </row>
    <row r="56" spans="1:11" x14ac:dyDescent="0.25">
      <c r="A56" s="120" t="s">
        <v>46</v>
      </c>
      <c r="B56" s="104"/>
      <c r="C56" s="271">
        <v>802247</v>
      </c>
      <c r="D56" s="104"/>
      <c r="E56" s="271"/>
      <c r="F56" s="104"/>
      <c r="G56" s="271">
        <v>802247</v>
      </c>
      <c r="H56" s="26"/>
      <c r="J56" s="246"/>
      <c r="K56" s="246"/>
    </row>
    <row r="57" spans="1:11" x14ac:dyDescent="0.25">
      <c r="A57" s="120" t="s">
        <v>114</v>
      </c>
      <c r="B57" s="104"/>
      <c r="C57" s="271">
        <v>416010</v>
      </c>
      <c r="D57" s="99"/>
      <c r="E57" s="271"/>
      <c r="F57" s="104"/>
      <c r="G57" s="271">
        <v>416010</v>
      </c>
      <c r="H57" s="26"/>
      <c r="J57" s="246"/>
      <c r="K57" s="246"/>
    </row>
    <row r="58" spans="1:11" x14ac:dyDescent="0.25">
      <c r="A58" s="120" t="s">
        <v>47</v>
      </c>
      <c r="B58" s="104"/>
      <c r="C58" s="271">
        <v>443598</v>
      </c>
      <c r="D58" s="99"/>
      <c r="E58" s="271"/>
      <c r="F58" s="104"/>
      <c r="G58" s="271">
        <v>443598</v>
      </c>
      <c r="H58" s="26"/>
      <c r="J58" s="246"/>
      <c r="K58" s="246"/>
    </row>
    <row r="59" spans="1:11" x14ac:dyDescent="0.25">
      <c r="A59" s="120" t="s">
        <v>115</v>
      </c>
      <c r="B59" s="104"/>
      <c r="C59" s="271">
        <v>52099</v>
      </c>
      <c r="D59" s="99"/>
      <c r="E59" s="271"/>
      <c r="F59" s="104"/>
      <c r="G59" s="271">
        <v>52099</v>
      </c>
      <c r="H59" s="26"/>
      <c r="J59" s="246"/>
      <c r="K59" s="246"/>
    </row>
    <row r="60" spans="1:11" x14ac:dyDescent="0.25">
      <c r="A60" s="120" t="s">
        <v>116</v>
      </c>
      <c r="B60" s="104"/>
      <c r="C60" s="271">
        <v>3973</v>
      </c>
      <c r="D60" s="104"/>
      <c r="E60" s="271"/>
      <c r="F60" s="104"/>
      <c r="G60" s="271">
        <v>3973</v>
      </c>
      <c r="H60" s="26"/>
      <c r="J60" s="246"/>
      <c r="K60" s="246"/>
    </row>
    <row r="61" spans="1:11" x14ac:dyDescent="0.25">
      <c r="A61" s="120" t="s">
        <v>102</v>
      </c>
      <c r="B61" s="104"/>
      <c r="C61" s="271">
        <v>36459</v>
      </c>
      <c r="D61" s="104"/>
      <c r="E61" s="271"/>
      <c r="F61" s="104"/>
      <c r="G61" s="271">
        <v>36459</v>
      </c>
      <c r="H61" s="26"/>
      <c r="J61" s="246"/>
      <c r="K61" s="246"/>
    </row>
    <row r="62" spans="1:11" x14ac:dyDescent="0.25">
      <c r="A62" s="120" t="s">
        <v>43</v>
      </c>
      <c r="B62" s="104"/>
      <c r="C62" s="271">
        <v>123921</v>
      </c>
      <c r="D62" s="104"/>
      <c r="E62" s="271">
        <v>14818</v>
      </c>
      <c r="F62" s="104"/>
      <c r="G62" s="271">
        <v>109103</v>
      </c>
      <c r="H62" s="26"/>
      <c r="J62" s="246"/>
      <c r="K62" s="246"/>
    </row>
    <row r="63" spans="1:11" x14ac:dyDescent="0.25">
      <c r="A63" s="119" t="s">
        <v>48</v>
      </c>
      <c r="B63" s="104"/>
      <c r="C63" s="115">
        <f>SUM(C53:C62)</f>
        <v>3235031</v>
      </c>
      <c r="D63" s="115"/>
      <c r="E63" s="115">
        <f>SUM(E53:E62)</f>
        <v>969900</v>
      </c>
      <c r="F63" s="115"/>
      <c r="G63" s="115">
        <f>SUM(G53:G62)</f>
        <v>2265132</v>
      </c>
      <c r="H63" s="26"/>
      <c r="J63" s="246"/>
      <c r="K63" s="246"/>
    </row>
    <row r="64" spans="1:11" x14ac:dyDescent="0.25">
      <c r="A64" s="122" t="s">
        <v>49</v>
      </c>
      <c r="B64" s="110"/>
      <c r="C64" s="108">
        <f>SUM(C51,C63)</f>
        <v>3402552</v>
      </c>
      <c r="D64" s="108"/>
      <c r="E64" s="188">
        <f>SUM(E51,E63)</f>
        <v>969900</v>
      </c>
      <c r="F64" s="108"/>
      <c r="G64" s="108">
        <f t="shared" ref="G64" si="2">SUM(G51,G63)</f>
        <v>2432653</v>
      </c>
      <c r="H64" s="28"/>
      <c r="J64" s="246"/>
      <c r="K64" s="246"/>
    </row>
    <row r="65" spans="1:11" x14ac:dyDescent="0.25">
      <c r="A65" s="119" t="s">
        <v>50</v>
      </c>
      <c r="B65" s="104"/>
      <c r="C65" s="101"/>
      <c r="D65" s="101"/>
      <c r="E65" s="101"/>
      <c r="F65" s="101"/>
      <c r="G65" s="101"/>
      <c r="H65" s="26"/>
      <c r="J65" s="246"/>
      <c r="K65" s="246"/>
    </row>
    <row r="66" spans="1:11" x14ac:dyDescent="0.25">
      <c r="A66" s="120" t="s">
        <v>51</v>
      </c>
      <c r="B66" s="104"/>
      <c r="C66" s="271">
        <v>150005</v>
      </c>
      <c r="D66" s="101"/>
      <c r="E66" s="101"/>
      <c r="F66" s="101"/>
      <c r="G66" s="101"/>
      <c r="H66" s="26"/>
      <c r="J66" s="246"/>
      <c r="K66" s="246"/>
    </row>
    <row r="67" spans="1:11" x14ac:dyDescent="0.25">
      <c r="A67" s="120" t="s">
        <v>52</v>
      </c>
      <c r="B67" s="104"/>
      <c r="C67" s="237">
        <v>0</v>
      </c>
      <c r="D67" s="104"/>
      <c r="E67" s="104"/>
      <c r="F67" s="104"/>
      <c r="G67" s="101"/>
      <c r="H67" s="26"/>
      <c r="J67" s="246"/>
      <c r="K67" s="246"/>
    </row>
    <row r="68" spans="1:11" x14ac:dyDescent="0.25">
      <c r="A68" s="120" t="s">
        <v>53</v>
      </c>
      <c r="B68" s="104"/>
      <c r="C68" s="271">
        <v>17387</v>
      </c>
      <c r="D68" s="104"/>
      <c r="E68" s="99"/>
      <c r="F68" s="104"/>
      <c r="G68" s="99"/>
      <c r="H68" s="26"/>
      <c r="J68" s="246"/>
      <c r="K68" s="246"/>
    </row>
    <row r="69" spans="1:11" ht="17.25" customHeight="1" x14ac:dyDescent="0.25">
      <c r="A69" s="123" t="s">
        <v>43</v>
      </c>
      <c r="B69" s="162"/>
      <c r="C69" s="271">
        <v>2037</v>
      </c>
      <c r="D69" s="104"/>
      <c r="E69" s="104"/>
      <c r="F69" s="104"/>
      <c r="G69" s="99"/>
      <c r="H69" s="26"/>
      <c r="J69" s="246"/>
      <c r="K69" s="246"/>
    </row>
    <row r="70" spans="1:11" x14ac:dyDescent="0.25">
      <c r="A70" s="119" t="s">
        <v>54</v>
      </c>
      <c r="B70" s="104"/>
      <c r="C70" s="115">
        <f>SUM(C66:C69)</f>
        <v>169429</v>
      </c>
      <c r="D70" s="178"/>
      <c r="E70" s="253"/>
      <c r="F70" s="178"/>
      <c r="G70" s="178"/>
      <c r="H70" s="26"/>
      <c r="J70" s="246"/>
      <c r="K70" s="246"/>
    </row>
    <row r="71" spans="1:11" x14ac:dyDescent="0.25">
      <c r="A71" s="119" t="s">
        <v>55</v>
      </c>
      <c r="B71" s="104"/>
      <c r="C71" s="99"/>
      <c r="D71" s="104"/>
      <c r="E71" s="104"/>
      <c r="F71" s="104"/>
      <c r="G71" s="99"/>
      <c r="H71" s="26"/>
      <c r="J71" s="246"/>
      <c r="K71" s="246"/>
    </row>
    <row r="72" spans="1:11" x14ac:dyDescent="0.25">
      <c r="A72" s="120" t="s">
        <v>52</v>
      </c>
      <c r="B72" s="104"/>
      <c r="C72" s="271">
        <v>2111424</v>
      </c>
      <c r="D72" s="104"/>
      <c r="E72" s="104"/>
      <c r="F72" s="104"/>
      <c r="G72" s="99"/>
      <c r="H72" s="26"/>
      <c r="J72" s="246"/>
      <c r="K72" s="246"/>
    </row>
    <row r="73" spans="1:11" x14ac:dyDescent="0.25">
      <c r="A73" s="120" t="s">
        <v>53</v>
      </c>
      <c r="B73" s="104"/>
      <c r="C73" s="271">
        <v>504</v>
      </c>
      <c r="D73" s="104"/>
      <c r="E73" s="99"/>
      <c r="F73" s="104"/>
      <c r="G73" s="99"/>
      <c r="H73" s="26"/>
      <c r="J73" s="246"/>
      <c r="K73" s="246"/>
    </row>
    <row r="74" spans="1:11" ht="17.25" customHeight="1" x14ac:dyDescent="0.25">
      <c r="A74" s="299" t="s">
        <v>43</v>
      </c>
      <c r="B74" s="300"/>
      <c r="C74" s="271">
        <v>500288</v>
      </c>
      <c r="D74" s="104"/>
      <c r="E74" s="104"/>
      <c r="F74" s="104"/>
      <c r="G74" s="99"/>
      <c r="H74" s="26"/>
      <c r="J74" s="246"/>
      <c r="K74" s="246"/>
    </row>
    <row r="75" spans="1:11" x14ac:dyDescent="0.25">
      <c r="A75" s="119" t="s">
        <v>56</v>
      </c>
      <c r="B75" s="104"/>
      <c r="C75" s="115">
        <f>SUM(C72:C74)</f>
        <v>2612216</v>
      </c>
      <c r="D75" s="178"/>
      <c r="E75" s="253"/>
      <c r="F75" s="178"/>
      <c r="G75" s="178"/>
      <c r="H75" s="26"/>
      <c r="J75" s="246"/>
      <c r="K75" s="246"/>
    </row>
    <row r="76" spans="1:11" x14ac:dyDescent="0.25">
      <c r="A76" s="122" t="s">
        <v>57</v>
      </c>
      <c r="B76" s="110"/>
      <c r="C76" s="108">
        <f>C70+C75</f>
        <v>2781645</v>
      </c>
      <c r="D76" s="179"/>
      <c r="E76" s="180"/>
      <c r="F76" s="179"/>
      <c r="G76" s="179"/>
      <c r="H76" s="28"/>
      <c r="J76" s="246"/>
      <c r="K76" s="246"/>
    </row>
    <row r="77" spans="1:11" x14ac:dyDescent="0.25">
      <c r="A77" s="124" t="s">
        <v>58</v>
      </c>
      <c r="B77" s="125"/>
      <c r="C77" s="126">
        <f>C64-C76</f>
        <v>620907</v>
      </c>
      <c r="D77" s="126"/>
      <c r="E77" s="126"/>
      <c r="F77" s="126"/>
      <c r="G77" s="126"/>
      <c r="H77" s="29"/>
      <c r="J77" s="246"/>
      <c r="K77" s="246"/>
    </row>
    <row r="78" spans="1:11" x14ac:dyDescent="0.25">
      <c r="A78" s="119" t="s">
        <v>59</v>
      </c>
      <c r="B78" s="104"/>
      <c r="C78" s="99"/>
      <c r="D78" s="104"/>
      <c r="E78" s="104"/>
      <c r="F78" s="104"/>
      <c r="G78" s="104"/>
      <c r="H78" s="26"/>
    </row>
    <row r="79" spans="1:11" x14ac:dyDescent="0.25">
      <c r="A79" s="120" t="s">
        <v>60</v>
      </c>
      <c r="B79" s="104"/>
      <c r="C79" s="271">
        <v>161865</v>
      </c>
      <c r="D79" s="104"/>
      <c r="E79" s="104"/>
      <c r="F79" s="104"/>
      <c r="G79" s="104"/>
      <c r="H79" s="26"/>
    </row>
    <row r="80" spans="1:11" x14ac:dyDescent="0.25">
      <c r="A80" s="120" t="s">
        <v>61</v>
      </c>
      <c r="B80" s="104"/>
      <c r="C80" s="271">
        <v>286013</v>
      </c>
      <c r="D80" s="104"/>
      <c r="E80" s="104"/>
      <c r="F80" s="104"/>
      <c r="G80" s="104"/>
      <c r="H80" s="26"/>
    </row>
    <row r="81" spans="1:8" x14ac:dyDescent="0.25">
      <c r="A81" s="120" t="s">
        <v>62</v>
      </c>
      <c r="B81" s="104"/>
      <c r="C81" s="271">
        <v>173029</v>
      </c>
      <c r="D81" s="104"/>
      <c r="E81" s="104"/>
      <c r="F81" s="104"/>
      <c r="G81" s="104"/>
      <c r="H81" s="26"/>
    </row>
    <row r="82" spans="1:8" x14ac:dyDescent="0.25">
      <c r="A82" s="122" t="s">
        <v>63</v>
      </c>
      <c r="B82" s="110"/>
      <c r="C82" s="108">
        <f>SUM(C79:C81)</f>
        <v>620907</v>
      </c>
      <c r="D82" s="110"/>
      <c r="E82" s="110"/>
      <c r="F82" s="110"/>
      <c r="G82" s="110"/>
      <c r="H82" s="28"/>
    </row>
    <row r="83" spans="1:8" x14ac:dyDescent="0.25">
      <c r="A83" s="119" t="s">
        <v>64</v>
      </c>
      <c r="B83" s="104"/>
      <c r="C83" s="273">
        <v>242807</v>
      </c>
      <c r="D83" s="104"/>
      <c r="E83" s="104"/>
      <c r="F83" s="104"/>
      <c r="G83" s="104"/>
      <c r="H83" s="26"/>
    </row>
    <row r="84" spans="1:8" x14ac:dyDescent="0.25">
      <c r="A84" s="127" t="s">
        <v>65</v>
      </c>
      <c r="B84" s="104"/>
      <c r="C84" s="99"/>
      <c r="D84" s="104"/>
      <c r="E84" s="104"/>
      <c r="F84" s="104"/>
      <c r="G84" s="104"/>
      <c r="H84" s="26"/>
    </row>
    <row r="85" spans="1:8" x14ac:dyDescent="0.25">
      <c r="A85" s="120" t="s">
        <v>66</v>
      </c>
      <c r="B85" s="104"/>
      <c r="C85" s="271">
        <v>-69778</v>
      </c>
      <c r="D85" s="104"/>
      <c r="E85" s="104"/>
      <c r="F85" s="104"/>
      <c r="G85" s="104"/>
      <c r="H85" s="26"/>
    </row>
    <row r="86" spans="1:8" x14ac:dyDescent="0.25">
      <c r="A86" s="120" t="s">
        <v>16</v>
      </c>
      <c r="B86" s="104"/>
      <c r="C86" s="99"/>
      <c r="D86" s="104"/>
      <c r="E86" s="104"/>
      <c r="F86" s="104"/>
      <c r="G86" s="104"/>
      <c r="H86" s="26"/>
    </row>
    <row r="87" spans="1:8" ht="15.75" thickBot="1" x14ac:dyDescent="0.3">
      <c r="A87" s="163" t="s">
        <v>67</v>
      </c>
      <c r="B87" s="160"/>
      <c r="C87" s="167">
        <f>SUM(C83:C86)</f>
        <v>173029</v>
      </c>
      <c r="D87" s="160"/>
      <c r="E87" s="160"/>
      <c r="F87" s="160"/>
      <c r="G87" s="160"/>
      <c r="H87" s="31"/>
    </row>
    <row r="88" spans="1:8" ht="15.75" thickTop="1" x14ac:dyDescent="0.25"/>
    <row r="89" spans="1:8" ht="15.75" thickBot="1" x14ac:dyDescent="0.3"/>
    <row r="90" spans="1:8" ht="24.75" customHeight="1" thickTop="1" x14ac:dyDescent="0.25">
      <c r="A90" s="88" t="s">
        <v>103</v>
      </c>
      <c r="B90" s="45"/>
      <c r="C90" s="45"/>
      <c r="D90" s="46"/>
      <c r="E90" s="46"/>
      <c r="F90" s="46"/>
      <c r="G90" s="47"/>
      <c r="H90" s="72"/>
    </row>
    <row r="91" spans="1:8" ht="22.5" customHeight="1" x14ac:dyDescent="0.25">
      <c r="A91" s="89"/>
      <c r="B91" s="83"/>
      <c r="C91" s="83"/>
      <c r="D91" s="296" t="s">
        <v>4</v>
      </c>
      <c r="E91" s="296"/>
      <c r="F91" s="297"/>
      <c r="G91" s="32" t="s">
        <v>98</v>
      </c>
      <c r="H91" s="94"/>
    </row>
    <row r="92" spans="1:8" ht="7.5" customHeight="1" x14ac:dyDescent="0.25">
      <c r="A92" s="89"/>
      <c r="B92" s="83"/>
      <c r="C92" s="9"/>
      <c r="D92" s="9"/>
      <c r="E92" s="9"/>
      <c r="F92" s="9"/>
      <c r="G92" s="10"/>
      <c r="H92" s="55"/>
    </row>
    <row r="93" spans="1:8" ht="22.5" customHeight="1" x14ac:dyDescent="0.25">
      <c r="A93" s="90"/>
      <c r="B93" s="11"/>
      <c r="C93" s="12"/>
      <c r="D93" s="296" t="s">
        <v>6</v>
      </c>
      <c r="E93" s="296"/>
      <c r="F93" s="297"/>
      <c r="G93" s="35">
        <f>'A1.1 Brisbane'!H4</f>
        <v>44377</v>
      </c>
      <c r="H93" s="95"/>
    </row>
    <row r="94" spans="1:8" ht="15" customHeight="1" x14ac:dyDescent="0.25">
      <c r="A94" s="90"/>
      <c r="B94" s="11"/>
      <c r="C94" s="13"/>
      <c r="D94" s="13"/>
      <c r="E94" s="13"/>
      <c r="F94" s="13"/>
      <c r="G94" s="14"/>
      <c r="H94" s="57"/>
    </row>
    <row r="95" spans="1:8" ht="12" customHeight="1" x14ac:dyDescent="0.25">
      <c r="A95" s="91"/>
      <c r="B95" s="38"/>
      <c r="C95" s="38"/>
      <c r="D95" s="38"/>
      <c r="E95" s="38"/>
      <c r="F95" s="38"/>
      <c r="G95" s="38"/>
      <c r="H95" s="52"/>
    </row>
    <row r="96" spans="1:8" ht="12" customHeight="1" x14ac:dyDescent="0.25">
      <c r="A96" s="91"/>
      <c r="B96" s="38"/>
      <c r="C96" s="38"/>
      <c r="D96" s="38"/>
      <c r="E96" s="79"/>
      <c r="F96" s="40"/>
      <c r="G96" s="79" t="s">
        <v>7</v>
      </c>
      <c r="H96" s="52"/>
    </row>
    <row r="97" spans="1:8" ht="12" customHeight="1" x14ac:dyDescent="0.25">
      <c r="A97" s="91"/>
      <c r="B97" s="38"/>
      <c r="C97" s="38"/>
      <c r="D97" s="38"/>
      <c r="E97" s="80"/>
      <c r="F97" s="41"/>
      <c r="G97" s="76" t="s">
        <v>10</v>
      </c>
      <c r="H97" s="52"/>
    </row>
    <row r="98" spans="1:8" x14ac:dyDescent="0.25">
      <c r="A98" s="119" t="s">
        <v>69</v>
      </c>
      <c r="B98" s="104"/>
      <c r="C98" s="99"/>
      <c r="D98" s="104"/>
      <c r="E98" s="104"/>
      <c r="F98" s="104"/>
      <c r="G98" s="104"/>
      <c r="H98" s="26"/>
    </row>
    <row r="99" spans="1:8" x14ac:dyDescent="0.25">
      <c r="A99" s="165" t="s">
        <v>70</v>
      </c>
      <c r="B99" s="104"/>
      <c r="C99" s="99"/>
      <c r="D99" s="99"/>
      <c r="E99" s="99"/>
      <c r="F99" s="104"/>
      <c r="G99" s="99"/>
      <c r="H99" s="26"/>
    </row>
    <row r="100" spans="1:8" x14ac:dyDescent="0.25">
      <c r="A100" s="120" t="s">
        <v>71</v>
      </c>
      <c r="B100" s="104"/>
      <c r="C100" s="99"/>
      <c r="D100" s="99"/>
      <c r="E100" s="99"/>
      <c r="F100" s="99"/>
      <c r="G100" s="271">
        <v>295467</v>
      </c>
      <c r="H100" s="26"/>
    </row>
    <row r="101" spans="1:8" x14ac:dyDescent="0.25">
      <c r="A101" s="120" t="s">
        <v>72</v>
      </c>
      <c r="B101" s="104"/>
      <c r="C101" s="99"/>
      <c r="D101" s="104"/>
      <c r="E101" s="104"/>
      <c r="F101" s="104"/>
      <c r="G101" s="271">
        <v>169</v>
      </c>
      <c r="H101" s="26"/>
    </row>
    <row r="102" spans="1:8" x14ac:dyDescent="0.25">
      <c r="A102" s="165" t="s">
        <v>73</v>
      </c>
      <c r="B102" s="121"/>
      <c r="C102" s="115"/>
      <c r="D102" s="115"/>
      <c r="E102" s="115"/>
      <c r="F102" s="115"/>
      <c r="G102" s="271"/>
      <c r="H102" s="26"/>
    </row>
    <row r="103" spans="1:8" x14ac:dyDescent="0.25">
      <c r="A103" s="120" t="s">
        <v>74</v>
      </c>
      <c r="B103" s="104"/>
      <c r="C103" s="104"/>
      <c r="D103" s="104"/>
      <c r="E103" s="104"/>
      <c r="F103" s="104"/>
      <c r="G103" s="271">
        <v>-116513</v>
      </c>
      <c r="H103" s="26"/>
    </row>
    <row r="104" spans="1:8" x14ac:dyDescent="0.25">
      <c r="A104" s="120" t="s">
        <v>75</v>
      </c>
      <c r="B104" s="104"/>
      <c r="C104" s="99"/>
      <c r="D104" s="104"/>
      <c r="E104" s="99"/>
      <c r="F104" s="104"/>
      <c r="G104" s="237"/>
      <c r="H104" s="26"/>
    </row>
    <row r="105" spans="1:8" x14ac:dyDescent="0.25">
      <c r="A105" s="120" t="s">
        <v>76</v>
      </c>
      <c r="B105" s="104"/>
      <c r="C105" s="99"/>
      <c r="D105" s="104"/>
      <c r="E105" s="99"/>
      <c r="F105" s="104"/>
      <c r="G105" s="271">
        <v>-13425</v>
      </c>
      <c r="H105" s="26"/>
    </row>
    <row r="106" spans="1:8" x14ac:dyDescent="0.25">
      <c r="A106" s="122" t="s">
        <v>77</v>
      </c>
      <c r="B106" s="111"/>
      <c r="C106" s="108"/>
      <c r="D106" s="111"/>
      <c r="E106" s="108"/>
      <c r="F106" s="111"/>
      <c r="G106" s="108">
        <f>SUM(G100:G105)</f>
        <v>165698</v>
      </c>
      <c r="H106" s="96"/>
    </row>
    <row r="107" spans="1:8" x14ac:dyDescent="0.25">
      <c r="A107" s="119" t="s">
        <v>78</v>
      </c>
      <c r="B107" s="104"/>
      <c r="C107" s="99"/>
      <c r="D107" s="104"/>
      <c r="E107" s="99"/>
      <c r="F107" s="104"/>
      <c r="G107" s="99"/>
      <c r="H107" s="26"/>
    </row>
    <row r="108" spans="1:8" x14ac:dyDescent="0.25">
      <c r="A108" s="165" t="s">
        <v>70</v>
      </c>
      <c r="B108" s="104"/>
      <c r="C108" s="99"/>
      <c r="D108" s="104"/>
      <c r="E108" s="99"/>
      <c r="F108" s="104"/>
      <c r="G108" s="99"/>
      <c r="H108" s="26"/>
    </row>
    <row r="109" spans="1:8" x14ac:dyDescent="0.25">
      <c r="A109" s="120" t="s">
        <v>79</v>
      </c>
      <c r="B109" s="104"/>
      <c r="C109" s="99"/>
      <c r="D109" s="104"/>
      <c r="E109" s="99"/>
      <c r="F109" s="104"/>
      <c r="G109" s="271">
        <v>107</v>
      </c>
      <c r="H109" s="26"/>
    </row>
    <row r="110" spans="1:8" x14ac:dyDescent="0.25">
      <c r="A110" s="120" t="s">
        <v>43</v>
      </c>
      <c r="B110" s="104"/>
      <c r="C110" s="99"/>
      <c r="D110" s="99"/>
      <c r="E110" s="99"/>
      <c r="F110" s="104"/>
      <c r="G110" s="237"/>
      <c r="H110" s="26"/>
    </row>
    <row r="111" spans="1:8" x14ac:dyDescent="0.25">
      <c r="A111" s="165" t="s">
        <v>73</v>
      </c>
      <c r="B111" s="104"/>
      <c r="C111" s="99"/>
      <c r="D111" s="104"/>
      <c r="E111" s="99"/>
      <c r="F111" s="104"/>
      <c r="G111" s="271"/>
      <c r="H111" s="26"/>
    </row>
    <row r="112" spans="1:8" x14ac:dyDescent="0.25">
      <c r="A112" s="120" t="s">
        <v>80</v>
      </c>
      <c r="B112" s="104"/>
      <c r="C112" s="99"/>
      <c r="D112" s="104"/>
      <c r="E112" s="99"/>
      <c r="F112" s="104"/>
      <c r="G112" s="271">
        <v>-93441</v>
      </c>
      <c r="H112" s="26"/>
    </row>
    <row r="113" spans="1:8" x14ac:dyDescent="0.25">
      <c r="A113" s="120" t="s">
        <v>43</v>
      </c>
      <c r="B113" s="104"/>
      <c r="C113" s="99"/>
      <c r="D113" s="104"/>
      <c r="E113" s="104"/>
      <c r="F113" s="104"/>
      <c r="G113" s="271">
        <v>-15739</v>
      </c>
      <c r="H113" s="26"/>
    </row>
    <row r="114" spans="1:8" x14ac:dyDescent="0.25">
      <c r="A114" s="122" t="s">
        <v>81</v>
      </c>
      <c r="B114" s="110"/>
      <c r="C114" s="100"/>
      <c r="D114" s="100"/>
      <c r="E114" s="100"/>
      <c r="F114" s="100"/>
      <c r="G114" s="239">
        <f>SUM(G109:G113)</f>
        <v>-109073</v>
      </c>
      <c r="H114" s="28"/>
    </row>
    <row r="115" spans="1:8" x14ac:dyDescent="0.25">
      <c r="A115" s="119" t="s">
        <v>82</v>
      </c>
      <c r="B115" s="104"/>
      <c r="C115" s="113"/>
      <c r="D115" s="101"/>
      <c r="E115" s="101"/>
      <c r="F115" s="101"/>
      <c r="G115" s="99"/>
      <c r="H115" s="26"/>
    </row>
    <row r="116" spans="1:8" x14ac:dyDescent="0.25">
      <c r="A116" s="165" t="s">
        <v>70</v>
      </c>
      <c r="B116" s="104"/>
      <c r="C116" s="99"/>
      <c r="D116" s="104"/>
      <c r="E116" s="104"/>
      <c r="F116" s="104"/>
      <c r="G116" s="99"/>
      <c r="H116" s="26"/>
    </row>
    <row r="117" spans="1:8" x14ac:dyDescent="0.25">
      <c r="A117" s="120" t="s">
        <v>83</v>
      </c>
      <c r="B117" s="104"/>
      <c r="C117" s="115"/>
      <c r="D117" s="104"/>
      <c r="E117" s="104"/>
      <c r="F117" s="104"/>
      <c r="G117" s="271">
        <v>832673</v>
      </c>
      <c r="H117" s="26"/>
    </row>
    <row r="118" spans="1:8" x14ac:dyDescent="0.25">
      <c r="A118" s="120" t="s">
        <v>128</v>
      </c>
      <c r="B118" s="104"/>
      <c r="C118" s="99"/>
      <c r="D118" s="104"/>
      <c r="E118" s="104"/>
      <c r="F118" s="104"/>
      <c r="G118" s="99"/>
      <c r="H118" s="26"/>
    </row>
    <row r="119" spans="1:8" x14ac:dyDescent="0.25">
      <c r="A119" s="120" t="s">
        <v>129</v>
      </c>
      <c r="B119" s="104"/>
      <c r="C119" s="169"/>
      <c r="D119" s="104"/>
      <c r="E119" s="104"/>
      <c r="F119" s="104"/>
      <c r="G119" s="237"/>
      <c r="H119" s="26"/>
    </row>
    <row r="120" spans="1:8" x14ac:dyDescent="0.25">
      <c r="A120" s="120" t="s">
        <v>43</v>
      </c>
      <c r="B120" s="104"/>
      <c r="C120" s="169"/>
      <c r="D120" s="104"/>
      <c r="E120" s="104"/>
      <c r="F120" s="104"/>
      <c r="G120" s="237"/>
      <c r="H120" s="26"/>
    </row>
    <row r="121" spans="1:8" x14ac:dyDescent="0.25">
      <c r="A121" s="165" t="s">
        <v>73</v>
      </c>
      <c r="B121" s="104"/>
      <c r="C121" s="115"/>
      <c r="D121" s="104"/>
      <c r="E121" s="104"/>
      <c r="F121" s="104"/>
      <c r="G121" s="99"/>
      <c r="H121" s="26"/>
    </row>
    <row r="122" spans="1:8" x14ac:dyDescent="0.25">
      <c r="A122" s="120" t="s">
        <v>84</v>
      </c>
      <c r="B122" s="104"/>
      <c r="C122" s="99"/>
      <c r="D122" s="104"/>
      <c r="E122" s="104"/>
      <c r="F122" s="104"/>
      <c r="G122" s="271">
        <v>-1033000</v>
      </c>
      <c r="H122" s="26"/>
    </row>
    <row r="123" spans="1:8" x14ac:dyDescent="0.25">
      <c r="A123" s="120" t="s">
        <v>85</v>
      </c>
      <c r="B123" s="104"/>
      <c r="C123" s="115"/>
      <c r="D123" s="104"/>
      <c r="E123" s="104"/>
      <c r="F123" s="104"/>
      <c r="G123" s="99"/>
      <c r="H123" s="26"/>
    </row>
    <row r="124" spans="1:8" x14ac:dyDescent="0.25">
      <c r="A124" s="120" t="s">
        <v>119</v>
      </c>
      <c r="B124" s="104"/>
      <c r="C124" s="99"/>
      <c r="D124" s="104"/>
      <c r="E124" s="104"/>
      <c r="F124" s="104"/>
      <c r="G124" s="237"/>
      <c r="H124" s="26"/>
    </row>
    <row r="125" spans="1:8" x14ac:dyDescent="0.25">
      <c r="A125" s="120" t="s">
        <v>43</v>
      </c>
      <c r="B125" s="104"/>
      <c r="C125" s="115"/>
      <c r="D125" s="104"/>
      <c r="E125" s="104"/>
      <c r="F125" s="104"/>
      <c r="G125" s="271">
        <v>-50460</v>
      </c>
      <c r="H125" s="26"/>
    </row>
    <row r="126" spans="1:8" x14ac:dyDescent="0.25">
      <c r="A126" s="122" t="s">
        <v>86</v>
      </c>
      <c r="B126" s="110"/>
      <c r="C126" s="108"/>
      <c r="D126" s="110"/>
      <c r="E126" s="110"/>
      <c r="F126" s="110"/>
      <c r="G126" s="239">
        <f>SUM(G117:G125)</f>
        <v>-250787</v>
      </c>
      <c r="H126" s="28"/>
    </row>
    <row r="127" spans="1:8" x14ac:dyDescent="0.25">
      <c r="A127" s="124" t="s">
        <v>87</v>
      </c>
      <c r="B127" s="125"/>
      <c r="C127" s="126"/>
      <c r="D127" s="125"/>
      <c r="E127" s="125"/>
      <c r="F127" s="125"/>
      <c r="G127" s="240">
        <f>SUM(G106,G114,G126)</f>
        <v>-194162</v>
      </c>
      <c r="H127" s="29"/>
    </row>
    <row r="128" spans="1:8" x14ac:dyDescent="0.25">
      <c r="A128" s="165" t="s">
        <v>88</v>
      </c>
      <c r="B128" s="104"/>
      <c r="C128" s="115"/>
      <c r="D128" s="104"/>
      <c r="E128" s="104"/>
      <c r="F128" s="104"/>
      <c r="G128" s="271">
        <v>223230</v>
      </c>
      <c r="H128" s="26"/>
    </row>
    <row r="129" spans="1:8" ht="15.75" thickBot="1" x14ac:dyDescent="0.3">
      <c r="A129" s="166" t="s">
        <v>89</v>
      </c>
      <c r="B129" s="160"/>
      <c r="C129" s="167"/>
      <c r="D129" s="160"/>
      <c r="E129" s="160"/>
      <c r="F129" s="160"/>
      <c r="G129" s="164">
        <f>G128+G127</f>
        <v>29068</v>
      </c>
      <c r="H129" s="31"/>
    </row>
    <row r="130" spans="1:8" ht="15.75" thickTop="1" x14ac:dyDescent="0.25"/>
  </sheetData>
  <mergeCells count="7">
    <mergeCell ref="A74:B74"/>
    <mergeCell ref="D91:F91"/>
    <mergeCell ref="D93:F93"/>
    <mergeCell ref="D2:F2"/>
    <mergeCell ref="D4:F4"/>
    <mergeCell ref="D38:F38"/>
    <mergeCell ref="D40:F40"/>
  </mergeCells>
  <pageMargins left="0.70866141732283472" right="0.70866141732283472" top="0.55118110236220474" bottom="0.35433070866141736" header="0.31496062992125984" footer="0.31496062992125984"/>
  <pageSetup paperSize="8" scale="58" orientation="portrait" r:id="rId1"/>
  <rowBreaks count="2" manualBreakCount="2">
    <brk id="35" max="16383" man="1"/>
    <brk id="8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140"/>
  <sheetViews>
    <sheetView workbookViewId="0"/>
  </sheetViews>
  <sheetFormatPr defaultRowHeight="15" x14ac:dyDescent="0.25"/>
  <cols>
    <col min="1" max="1" width="40" customWidth="1"/>
    <col min="2" max="2" width="15.7109375" customWidth="1"/>
    <col min="3" max="3" width="2.140625" customWidth="1"/>
    <col min="4" max="5" width="15.7109375" customWidth="1"/>
    <col min="6" max="6" width="2.140625" customWidth="1"/>
    <col min="7" max="9" width="15.7109375" customWidth="1"/>
    <col min="10" max="10" width="2.140625" customWidth="1"/>
    <col min="12" max="12" width="12.28515625" style="245" customWidth="1"/>
    <col min="13" max="13" width="14.85546875" style="245" customWidth="1"/>
    <col min="14" max="14" width="9.140625" style="245"/>
    <col min="15" max="15" width="10.140625" style="245" bestFit="1" customWidth="1"/>
    <col min="16" max="16" width="9.140625" style="245"/>
    <col min="17" max="17" width="11.7109375" style="245" customWidth="1"/>
    <col min="18" max="18" width="12.7109375" style="245" customWidth="1"/>
    <col min="19" max="22" width="9.140625" style="245"/>
  </cols>
  <sheetData>
    <row r="1" spans="1:18" ht="24.75" customHeight="1" thickTop="1" x14ac:dyDescent="0.25">
      <c r="A1" s="88" t="s">
        <v>104</v>
      </c>
      <c r="B1" s="45"/>
      <c r="C1" s="45"/>
      <c r="D1" s="45"/>
      <c r="E1" s="46"/>
      <c r="F1" s="46"/>
      <c r="G1" s="47"/>
      <c r="H1" s="46"/>
      <c r="I1" s="71"/>
      <c r="J1" s="72"/>
    </row>
    <row r="2" spans="1:18" ht="22.5" customHeight="1" x14ac:dyDescent="0.25">
      <c r="A2" s="89"/>
      <c r="B2" s="83"/>
      <c r="C2" s="83"/>
      <c r="D2" s="301" t="s">
        <v>4</v>
      </c>
      <c r="E2" s="301"/>
      <c r="F2" s="301"/>
      <c r="G2" s="302"/>
      <c r="H2" s="280" t="s">
        <v>105</v>
      </c>
      <c r="I2" s="281"/>
      <c r="J2" s="55"/>
    </row>
    <row r="3" spans="1:18" ht="7.5" customHeight="1" x14ac:dyDescent="0.25">
      <c r="A3" s="89"/>
      <c r="B3" s="9"/>
      <c r="C3" s="9"/>
      <c r="D3" s="9"/>
      <c r="E3" s="9"/>
      <c r="F3" s="9"/>
      <c r="G3" s="10"/>
      <c r="H3" s="83"/>
      <c r="I3" s="54"/>
      <c r="J3" s="55"/>
    </row>
    <row r="4" spans="1:18" ht="22.5" customHeight="1" x14ac:dyDescent="0.25">
      <c r="A4" s="90"/>
      <c r="B4" s="12"/>
      <c r="C4" s="12"/>
      <c r="D4" s="303" t="s">
        <v>6</v>
      </c>
      <c r="E4" s="303"/>
      <c r="F4" s="303"/>
      <c r="G4" s="304"/>
      <c r="H4" s="282">
        <f>'A1.1 Brisbane'!H4</f>
        <v>44377</v>
      </c>
      <c r="I4" s="283"/>
      <c r="J4" s="56"/>
    </row>
    <row r="5" spans="1:18" ht="15" customHeight="1" x14ac:dyDescent="0.25">
      <c r="A5" s="90"/>
      <c r="B5" s="13"/>
      <c r="C5" s="13"/>
      <c r="D5" s="13"/>
      <c r="E5" s="13"/>
      <c r="F5" s="13"/>
      <c r="G5" s="14"/>
      <c r="H5" s="13"/>
      <c r="I5" s="54"/>
      <c r="J5" s="57"/>
    </row>
    <row r="6" spans="1:18" ht="5.25" customHeight="1" x14ac:dyDescent="0.25">
      <c r="A6" s="97"/>
      <c r="B6" s="15"/>
      <c r="C6" s="15"/>
      <c r="D6" s="15"/>
      <c r="E6" s="15"/>
      <c r="F6" s="15"/>
      <c r="G6" s="16"/>
      <c r="H6" s="15"/>
      <c r="I6" s="38"/>
      <c r="J6" s="58"/>
    </row>
    <row r="7" spans="1:18" ht="13.5" customHeight="1" x14ac:dyDescent="0.25">
      <c r="A7" s="97"/>
      <c r="B7" s="284" t="s">
        <v>7</v>
      </c>
      <c r="C7" s="284"/>
      <c r="D7" s="284"/>
      <c r="E7" s="284" t="s">
        <v>8</v>
      </c>
      <c r="F7" s="284"/>
      <c r="G7" s="284"/>
      <c r="H7" s="284" t="s">
        <v>9</v>
      </c>
      <c r="I7" s="284"/>
      <c r="J7" s="59"/>
    </row>
    <row r="8" spans="1:18" ht="12" customHeight="1" x14ac:dyDescent="0.25">
      <c r="A8" s="97"/>
      <c r="B8" s="277" t="s">
        <v>10</v>
      </c>
      <c r="C8" s="277"/>
      <c r="D8" s="277"/>
      <c r="E8" s="285" t="s">
        <v>11</v>
      </c>
      <c r="F8" s="285"/>
      <c r="G8" s="285"/>
      <c r="H8" s="277" t="s">
        <v>10</v>
      </c>
      <c r="I8" s="277"/>
      <c r="J8" s="59"/>
    </row>
    <row r="9" spans="1:18" ht="15" customHeight="1" x14ac:dyDescent="0.25">
      <c r="A9" s="97"/>
      <c r="B9" s="79"/>
      <c r="C9" s="79"/>
      <c r="D9" s="18" t="s">
        <v>12</v>
      </c>
      <c r="E9" s="79"/>
      <c r="F9" s="79"/>
      <c r="G9" s="18" t="s">
        <v>12</v>
      </c>
      <c r="H9" s="79"/>
      <c r="I9" s="60" t="s">
        <v>106</v>
      </c>
      <c r="J9" s="61"/>
    </row>
    <row r="10" spans="1:18" ht="15" customHeight="1" x14ac:dyDescent="0.25">
      <c r="A10" s="103" t="s">
        <v>13</v>
      </c>
      <c r="B10" s="133"/>
      <c r="C10" s="133"/>
      <c r="D10" s="133"/>
      <c r="E10" s="186"/>
      <c r="F10" s="186"/>
      <c r="G10" s="134"/>
      <c r="H10" s="133"/>
      <c r="I10" s="138"/>
      <c r="J10" s="62"/>
    </row>
    <row r="11" spans="1:18" ht="15.75" x14ac:dyDescent="0.25">
      <c r="A11" s="105" t="s">
        <v>14</v>
      </c>
      <c r="B11" s="271">
        <v>270866</v>
      </c>
      <c r="C11" s="184"/>
      <c r="D11" s="137">
        <v>270866</v>
      </c>
      <c r="E11" s="271">
        <v>270866</v>
      </c>
      <c r="F11" s="184"/>
      <c r="G11" s="137">
        <v>270866</v>
      </c>
      <c r="H11" s="184"/>
      <c r="I11" s="184"/>
      <c r="J11" s="63"/>
    </row>
    <row r="12" spans="1:18" ht="18" x14ac:dyDescent="0.25">
      <c r="A12" s="105" t="s">
        <v>15</v>
      </c>
      <c r="B12" s="271">
        <v>519603</v>
      </c>
      <c r="C12" s="184"/>
      <c r="D12" s="137">
        <v>519603</v>
      </c>
      <c r="E12" s="184"/>
      <c r="F12" s="184"/>
      <c r="G12" s="137"/>
      <c r="H12" s="271">
        <v>519603</v>
      </c>
      <c r="I12" s="137">
        <v>519603</v>
      </c>
      <c r="J12" s="64"/>
    </row>
    <row r="13" spans="1:18" ht="18" x14ac:dyDescent="0.25">
      <c r="A13" s="105" t="s">
        <v>131</v>
      </c>
      <c r="B13" s="237">
        <v>0</v>
      </c>
      <c r="C13" s="184"/>
      <c r="D13" s="265"/>
      <c r="E13" s="184"/>
      <c r="F13" s="184"/>
      <c r="G13" s="137"/>
      <c r="H13" s="184"/>
      <c r="I13" s="137"/>
      <c r="J13" s="64"/>
    </row>
    <row r="14" spans="1:18" ht="18" x14ac:dyDescent="0.25">
      <c r="A14" s="200" t="s">
        <v>17</v>
      </c>
      <c r="B14" s="190">
        <f>SUM(B11:B13)</f>
        <v>790469</v>
      </c>
      <c r="C14" s="190"/>
      <c r="D14" s="192">
        <f t="shared" ref="D14:I14" si="0">SUM(D11:D13)</f>
        <v>790469</v>
      </c>
      <c r="E14" s="190">
        <f t="shared" si="0"/>
        <v>270866</v>
      </c>
      <c r="F14" s="190"/>
      <c r="G14" s="192">
        <f>SUM(G11:G13)</f>
        <v>270866</v>
      </c>
      <c r="H14" s="190">
        <f t="shared" si="0"/>
        <v>519603</v>
      </c>
      <c r="I14" s="170">
        <f t="shared" si="0"/>
        <v>519603</v>
      </c>
      <c r="J14" s="65"/>
      <c r="L14" s="246"/>
      <c r="M14" s="246"/>
      <c r="Q14" s="246"/>
      <c r="R14" s="246"/>
    </row>
    <row r="15" spans="1:18" ht="15.75" x14ac:dyDescent="0.25">
      <c r="A15" s="103" t="s">
        <v>18</v>
      </c>
      <c r="B15" s="186"/>
      <c r="C15" s="186"/>
      <c r="D15" s="186"/>
      <c r="E15" s="186"/>
      <c r="F15" s="186"/>
      <c r="G15" s="134"/>
      <c r="H15" s="133"/>
      <c r="I15" s="138"/>
      <c r="J15" s="62"/>
      <c r="L15" s="246"/>
      <c r="M15" s="246"/>
      <c r="Q15" s="246"/>
      <c r="R15" s="246"/>
    </row>
    <row r="16" spans="1:18" ht="15.75" x14ac:dyDescent="0.25">
      <c r="A16" s="105" t="s">
        <v>19</v>
      </c>
      <c r="B16" s="271">
        <v>52571</v>
      </c>
      <c r="C16" s="184"/>
      <c r="D16" s="137">
        <v>52571</v>
      </c>
      <c r="E16" s="271">
        <v>43431</v>
      </c>
      <c r="F16" s="184"/>
      <c r="G16" s="137">
        <v>43431</v>
      </c>
      <c r="H16" s="271">
        <v>9139</v>
      </c>
      <c r="I16" s="137">
        <v>9139</v>
      </c>
      <c r="J16" s="63"/>
      <c r="L16" s="246"/>
      <c r="M16" s="246"/>
      <c r="Q16" s="246"/>
      <c r="R16" s="246"/>
    </row>
    <row r="17" spans="1:18" ht="15" customHeight="1" x14ac:dyDescent="0.25">
      <c r="A17" s="109" t="s">
        <v>20</v>
      </c>
      <c r="B17" s="271">
        <v>12090</v>
      </c>
      <c r="C17" s="184"/>
      <c r="D17" s="137">
        <v>22417</v>
      </c>
      <c r="E17" s="271">
        <v>9454</v>
      </c>
      <c r="F17" s="184"/>
      <c r="G17" s="137">
        <v>17792</v>
      </c>
      <c r="H17" s="271">
        <v>2636</v>
      </c>
      <c r="I17" s="137">
        <v>4625</v>
      </c>
      <c r="J17" s="64"/>
      <c r="L17" s="246"/>
      <c r="M17" s="246"/>
      <c r="Q17" s="246"/>
      <c r="R17" s="246"/>
    </row>
    <row r="18" spans="1:18" ht="15" customHeight="1" x14ac:dyDescent="0.25">
      <c r="A18" s="109" t="s">
        <v>21</v>
      </c>
      <c r="B18" s="271">
        <v>357535</v>
      </c>
      <c r="C18" s="184"/>
      <c r="D18" s="137">
        <v>350136</v>
      </c>
      <c r="E18" s="271">
        <v>268438</v>
      </c>
      <c r="F18" s="184"/>
      <c r="G18" s="137">
        <v>263348</v>
      </c>
      <c r="H18" s="271">
        <v>89097</v>
      </c>
      <c r="I18" s="137">
        <v>86788</v>
      </c>
      <c r="J18" s="64"/>
      <c r="L18" s="246"/>
      <c r="M18" s="246"/>
      <c r="Q18" s="246"/>
      <c r="R18" s="246"/>
    </row>
    <row r="19" spans="1:18" ht="15" customHeight="1" x14ac:dyDescent="0.25">
      <c r="A19" s="109" t="s">
        <v>107</v>
      </c>
      <c r="B19" s="271">
        <v>15801</v>
      </c>
      <c r="C19" s="184"/>
      <c r="D19" s="238">
        <v>0</v>
      </c>
      <c r="E19" s="237">
        <v>0</v>
      </c>
      <c r="F19" s="184"/>
      <c r="G19" s="238"/>
      <c r="H19" s="271">
        <v>15801</v>
      </c>
      <c r="I19" s="238">
        <v>0</v>
      </c>
      <c r="J19" s="66"/>
      <c r="L19" s="246"/>
      <c r="M19" s="246"/>
      <c r="Q19" s="246"/>
      <c r="R19" s="246"/>
    </row>
    <row r="20" spans="1:18" ht="15" customHeight="1" x14ac:dyDescent="0.25">
      <c r="A20" s="202" t="s">
        <v>22</v>
      </c>
      <c r="B20" s="271">
        <v>37713</v>
      </c>
      <c r="C20" s="184"/>
      <c r="D20" s="137">
        <v>37713</v>
      </c>
      <c r="E20" s="271">
        <v>22614</v>
      </c>
      <c r="F20" s="184"/>
      <c r="G20" s="137">
        <v>22614</v>
      </c>
      <c r="H20" s="271">
        <v>15098</v>
      </c>
      <c r="I20" s="137">
        <v>15098</v>
      </c>
      <c r="J20" s="62"/>
      <c r="L20" s="246"/>
      <c r="M20" s="246"/>
      <c r="Q20" s="246"/>
      <c r="R20" s="246"/>
    </row>
    <row r="21" spans="1:18" ht="15" customHeight="1" x14ac:dyDescent="0.25">
      <c r="A21" s="202" t="s">
        <v>92</v>
      </c>
      <c r="B21" s="271">
        <v>16469</v>
      </c>
      <c r="C21" s="184"/>
      <c r="D21" s="137">
        <v>16469</v>
      </c>
      <c r="E21" s="271">
        <v>11956</v>
      </c>
      <c r="F21" s="184"/>
      <c r="G21" s="137">
        <v>11956</v>
      </c>
      <c r="H21" s="271">
        <v>4513</v>
      </c>
      <c r="I21" s="137">
        <v>4513</v>
      </c>
      <c r="J21" s="63"/>
      <c r="L21" s="246"/>
      <c r="M21" s="246"/>
      <c r="Q21" s="246"/>
      <c r="R21" s="246"/>
    </row>
    <row r="22" spans="1:18" ht="15" customHeight="1" x14ac:dyDescent="0.25">
      <c r="A22" s="202" t="s">
        <v>23</v>
      </c>
      <c r="B22" s="271">
        <v>51671</v>
      </c>
      <c r="C22" s="184"/>
      <c r="D22" s="137">
        <v>51671</v>
      </c>
      <c r="E22" s="271">
        <v>51671</v>
      </c>
      <c r="F22" s="184"/>
      <c r="G22" s="137">
        <v>51671</v>
      </c>
      <c r="H22" s="237">
        <v>0</v>
      </c>
      <c r="I22" s="238">
        <v>0</v>
      </c>
      <c r="J22" s="64"/>
      <c r="L22" s="246"/>
      <c r="M22" s="246"/>
      <c r="Q22" s="246"/>
      <c r="R22" s="246"/>
    </row>
    <row r="23" spans="1:18" ht="15" customHeight="1" x14ac:dyDescent="0.25">
      <c r="A23" s="202" t="s">
        <v>24</v>
      </c>
      <c r="B23" s="271">
        <v>3410</v>
      </c>
      <c r="C23" s="184"/>
      <c r="D23" s="137">
        <v>3410</v>
      </c>
      <c r="E23" s="271">
        <v>2449</v>
      </c>
      <c r="F23" s="184"/>
      <c r="G23" s="137">
        <v>2449</v>
      </c>
      <c r="H23" s="271">
        <v>961</v>
      </c>
      <c r="I23" s="137">
        <v>961</v>
      </c>
      <c r="J23" s="64"/>
      <c r="L23" s="246"/>
      <c r="M23" s="246"/>
      <c r="Q23" s="246"/>
      <c r="R23" s="246"/>
    </row>
    <row r="24" spans="1:18" ht="15" customHeight="1" x14ac:dyDescent="0.25">
      <c r="A24" s="202" t="s">
        <v>25</v>
      </c>
      <c r="B24" s="271">
        <v>23992</v>
      </c>
      <c r="C24" s="184"/>
      <c r="D24" s="137">
        <v>23992</v>
      </c>
      <c r="E24" s="271">
        <v>18645</v>
      </c>
      <c r="F24" s="184"/>
      <c r="G24" s="137">
        <v>18645</v>
      </c>
      <c r="H24" s="271">
        <v>5347</v>
      </c>
      <c r="I24" s="137">
        <v>5347</v>
      </c>
      <c r="J24" s="66"/>
      <c r="L24" s="246"/>
      <c r="M24" s="246"/>
      <c r="Q24" s="246"/>
      <c r="R24" s="246"/>
    </row>
    <row r="25" spans="1:18" ht="15" customHeight="1" x14ac:dyDescent="0.25">
      <c r="A25" s="202" t="s">
        <v>26</v>
      </c>
      <c r="B25" s="263">
        <v>83631</v>
      </c>
      <c r="C25" s="184"/>
      <c r="D25" s="264">
        <v>83631</v>
      </c>
      <c r="E25" s="263">
        <v>-7907</v>
      </c>
      <c r="F25" s="184"/>
      <c r="G25" s="264">
        <v>-7907</v>
      </c>
      <c r="H25" s="263">
        <v>91538</v>
      </c>
      <c r="I25" s="264">
        <v>91538</v>
      </c>
      <c r="J25" s="62"/>
      <c r="L25" s="246"/>
      <c r="M25" s="246"/>
      <c r="Q25" s="246"/>
      <c r="R25" s="246"/>
    </row>
    <row r="26" spans="1:18" ht="15" customHeight="1" x14ac:dyDescent="0.25">
      <c r="A26" s="200" t="s">
        <v>27</v>
      </c>
      <c r="B26" s="190">
        <f>SUM(B16:B25)</f>
        <v>654883</v>
      </c>
      <c r="C26" s="190"/>
      <c r="D26" s="192">
        <f t="shared" ref="D26:I26" si="1">SUM(D16:D25)</f>
        <v>642010</v>
      </c>
      <c r="E26" s="190">
        <f t="shared" si="1"/>
        <v>420751</v>
      </c>
      <c r="F26" s="190"/>
      <c r="G26" s="192">
        <f t="shared" ref="G26" si="2">SUM(G16:G25)</f>
        <v>423999</v>
      </c>
      <c r="H26" s="190">
        <f t="shared" si="1"/>
        <v>234130</v>
      </c>
      <c r="I26" s="170">
        <f t="shared" si="1"/>
        <v>218009</v>
      </c>
      <c r="J26" s="67"/>
      <c r="L26" s="246"/>
      <c r="M26" s="246"/>
      <c r="Q26" s="246"/>
      <c r="R26" s="246"/>
    </row>
    <row r="27" spans="1:18" ht="15" customHeight="1" x14ac:dyDescent="0.25">
      <c r="A27" s="112" t="s">
        <v>28</v>
      </c>
      <c r="B27" s="197">
        <f>B14-B26</f>
        <v>135586</v>
      </c>
      <c r="C27" s="197"/>
      <c r="D27" s="234">
        <f t="shared" ref="D27:I27" si="3">D14-D26</f>
        <v>148459</v>
      </c>
      <c r="E27" s="197">
        <f t="shared" si="3"/>
        <v>-149885</v>
      </c>
      <c r="F27" s="234"/>
      <c r="G27" s="234">
        <f t="shared" si="3"/>
        <v>-153133</v>
      </c>
      <c r="H27" s="197">
        <f t="shared" si="3"/>
        <v>285473</v>
      </c>
      <c r="I27" s="234">
        <f t="shared" si="3"/>
        <v>301594</v>
      </c>
      <c r="J27" s="64"/>
      <c r="L27" s="246"/>
      <c r="M27" s="246"/>
      <c r="Q27" s="246"/>
      <c r="R27" s="246"/>
    </row>
    <row r="28" spans="1:18" ht="15" customHeight="1" x14ac:dyDescent="0.25">
      <c r="A28" s="105" t="s">
        <v>29</v>
      </c>
      <c r="B28" s="237">
        <v>0</v>
      </c>
      <c r="C28" s="184"/>
      <c r="D28" s="184"/>
      <c r="E28" s="184"/>
      <c r="F28" s="184"/>
      <c r="G28" s="145"/>
      <c r="H28" s="138"/>
      <c r="I28" s="138"/>
      <c r="J28" s="64"/>
      <c r="L28" s="246"/>
      <c r="M28" s="246"/>
      <c r="Q28" s="246"/>
      <c r="R28" s="246"/>
    </row>
    <row r="29" spans="1:18" ht="15" customHeight="1" x14ac:dyDescent="0.25">
      <c r="A29" s="114" t="s">
        <v>30</v>
      </c>
      <c r="B29" s="241">
        <f>SUM(B27:B28)</f>
        <v>135586</v>
      </c>
      <c r="C29" s="186"/>
      <c r="D29" s="134"/>
      <c r="E29" s="138"/>
      <c r="F29" s="138"/>
      <c r="G29" s="145"/>
      <c r="H29" s="138"/>
      <c r="I29" s="138"/>
      <c r="J29" s="66"/>
      <c r="L29" s="246"/>
      <c r="M29" s="246"/>
      <c r="Q29" s="246"/>
      <c r="R29" s="246"/>
    </row>
    <row r="30" spans="1:18" ht="15" customHeight="1" x14ac:dyDescent="0.25">
      <c r="A30" s="105" t="s">
        <v>99</v>
      </c>
      <c r="B30" s="271">
        <v>-5614219</v>
      </c>
      <c r="C30" s="184"/>
      <c r="D30" s="184"/>
      <c r="E30" s="138"/>
      <c r="F30" s="138"/>
      <c r="G30" s="145"/>
      <c r="H30" s="138"/>
      <c r="I30" s="138"/>
      <c r="J30" s="62"/>
      <c r="L30" s="246"/>
      <c r="M30" s="246"/>
      <c r="Q30" s="246"/>
      <c r="R30" s="246"/>
    </row>
    <row r="31" spans="1:18" ht="15" customHeight="1" x14ac:dyDescent="0.25">
      <c r="A31" s="114" t="s">
        <v>32</v>
      </c>
      <c r="B31" s="242">
        <f>SUM(B29:B30)</f>
        <v>-5478633</v>
      </c>
      <c r="C31" s="186"/>
      <c r="D31" s="186"/>
      <c r="E31" s="138"/>
      <c r="F31" s="138"/>
      <c r="G31" s="145"/>
      <c r="H31" s="138"/>
      <c r="I31" s="138"/>
      <c r="J31" s="63"/>
      <c r="L31" s="246"/>
      <c r="M31" s="246"/>
      <c r="Q31" s="246"/>
      <c r="R31" s="246"/>
    </row>
    <row r="32" spans="1:18" ht="15" customHeight="1" x14ac:dyDescent="0.25">
      <c r="A32" s="105" t="s">
        <v>100</v>
      </c>
      <c r="B32" s="271">
        <v>1624178</v>
      </c>
      <c r="C32" s="184"/>
      <c r="D32" s="137"/>
      <c r="E32" s="138"/>
      <c r="F32" s="138"/>
      <c r="G32" s="145"/>
      <c r="H32" s="147"/>
      <c r="I32" s="138"/>
      <c r="J32" s="64"/>
      <c r="L32" s="246"/>
      <c r="M32" s="246"/>
      <c r="Q32" s="246"/>
      <c r="R32" s="246"/>
    </row>
    <row r="33" spans="1:18" ht="15" customHeight="1" x14ac:dyDescent="0.25">
      <c r="A33" s="114" t="s">
        <v>34</v>
      </c>
      <c r="B33" s="242">
        <f>SUM(B31:B32)</f>
        <v>-3854455</v>
      </c>
      <c r="C33" s="186"/>
      <c r="D33" s="186"/>
      <c r="E33" s="138"/>
      <c r="F33" s="138"/>
      <c r="G33" s="145"/>
      <c r="H33" s="138"/>
      <c r="I33" s="138"/>
      <c r="J33" s="64"/>
      <c r="L33" s="246"/>
      <c r="M33" s="246"/>
      <c r="Q33" s="246"/>
      <c r="R33" s="246"/>
    </row>
    <row r="34" spans="1:18" ht="15" customHeight="1" x14ac:dyDescent="0.25">
      <c r="A34" s="105" t="s">
        <v>35</v>
      </c>
      <c r="B34" s="237">
        <v>0</v>
      </c>
      <c r="C34" s="184"/>
      <c r="D34" s="184"/>
      <c r="E34" s="138"/>
      <c r="F34" s="138"/>
      <c r="G34" s="145"/>
      <c r="H34" s="138"/>
      <c r="I34" s="138"/>
      <c r="J34" s="66"/>
      <c r="L34" s="246"/>
      <c r="M34" s="246"/>
      <c r="Q34" s="246"/>
      <c r="R34" s="246"/>
    </row>
    <row r="35" spans="1:18" ht="15" customHeight="1" x14ac:dyDescent="0.25">
      <c r="A35" s="171" t="s">
        <v>36</v>
      </c>
      <c r="B35" s="150">
        <f>SUM(B33:B34)</f>
        <v>-3854455</v>
      </c>
      <c r="C35" s="150"/>
      <c r="D35" s="150"/>
      <c r="E35" s="149"/>
      <c r="F35" s="149"/>
      <c r="G35" s="151"/>
      <c r="H35" s="149"/>
      <c r="I35" s="211"/>
      <c r="J35" s="68"/>
      <c r="L35" s="246"/>
      <c r="M35" s="246"/>
      <c r="Q35" s="246"/>
      <c r="R35" s="246"/>
    </row>
    <row r="36" spans="1:18" x14ac:dyDescent="0.25">
      <c r="A36" s="98" t="s">
        <v>108</v>
      </c>
      <c r="B36" s="69"/>
      <c r="C36" s="69"/>
      <c r="D36" s="69"/>
      <c r="E36" s="69"/>
      <c r="F36" s="69"/>
      <c r="G36" s="69"/>
      <c r="H36" s="69"/>
      <c r="I36" s="69"/>
      <c r="J36" s="70"/>
      <c r="L36" s="246"/>
      <c r="M36" s="246"/>
      <c r="Q36" s="246"/>
      <c r="R36" s="246"/>
    </row>
    <row r="37" spans="1:18" ht="25.5" customHeight="1" x14ac:dyDescent="0.25">
      <c r="A37" s="305" t="s">
        <v>140</v>
      </c>
      <c r="B37" s="287"/>
      <c r="C37" s="287"/>
      <c r="D37" s="287"/>
      <c r="E37" s="287"/>
      <c r="F37" s="287"/>
      <c r="G37" s="287"/>
      <c r="H37" s="287"/>
      <c r="I37" s="287"/>
      <c r="J37" s="288"/>
      <c r="L37" s="246"/>
      <c r="M37" s="246"/>
      <c r="Q37" s="246"/>
      <c r="R37" s="246"/>
    </row>
    <row r="38" spans="1:18" ht="15.75" thickBot="1" x14ac:dyDescent="0.3">
      <c r="A38" s="306" t="s">
        <v>139</v>
      </c>
      <c r="B38" s="290"/>
      <c r="C38" s="290"/>
      <c r="D38" s="290"/>
      <c r="E38" s="290"/>
      <c r="F38" s="290"/>
      <c r="G38" s="290"/>
      <c r="H38" s="290"/>
      <c r="I38" s="290"/>
      <c r="J38" s="291"/>
      <c r="L38" s="246"/>
      <c r="M38" s="246"/>
      <c r="Q38" s="246"/>
      <c r="R38" s="246"/>
    </row>
    <row r="39" spans="1:18" ht="15" customHeight="1" thickTop="1" thickBot="1" x14ac:dyDescent="0.3">
      <c r="L39" s="246"/>
      <c r="M39" s="246"/>
      <c r="Q39" s="246"/>
      <c r="R39" s="246"/>
    </row>
    <row r="40" spans="1:18" ht="15.75" hidden="1" thickBot="1" x14ac:dyDescent="0.3">
      <c r="L40" s="246"/>
      <c r="M40" s="246"/>
      <c r="Q40" s="246"/>
      <c r="R40" s="246"/>
    </row>
    <row r="41" spans="1:18" ht="31.5" customHeight="1" thickTop="1" x14ac:dyDescent="0.25">
      <c r="A41" s="88" t="s">
        <v>109</v>
      </c>
      <c r="B41" s="45"/>
      <c r="C41" s="45"/>
      <c r="D41" s="45"/>
      <c r="E41" s="46"/>
      <c r="F41" s="46"/>
      <c r="G41" s="47"/>
      <c r="H41" s="46"/>
      <c r="I41" s="71"/>
      <c r="J41" s="72"/>
      <c r="L41" s="246"/>
      <c r="M41" s="246"/>
      <c r="Q41" s="246"/>
      <c r="R41" s="246"/>
    </row>
    <row r="42" spans="1:18" ht="22.5" customHeight="1" x14ac:dyDescent="0.25">
      <c r="A42" s="89"/>
      <c r="B42" s="83"/>
      <c r="C42" s="83"/>
      <c r="D42" s="301" t="s">
        <v>4</v>
      </c>
      <c r="E42" s="301"/>
      <c r="F42" s="301"/>
      <c r="G42" s="302"/>
      <c r="H42" s="280" t="s">
        <v>105</v>
      </c>
      <c r="I42" s="281"/>
      <c r="J42" s="55"/>
      <c r="L42" s="246"/>
      <c r="M42" s="246"/>
      <c r="Q42" s="246"/>
      <c r="R42" s="246"/>
    </row>
    <row r="43" spans="1:18" ht="7.5" customHeight="1" x14ac:dyDescent="0.25">
      <c r="A43" s="89"/>
      <c r="B43" s="9"/>
      <c r="C43" s="9"/>
      <c r="D43" s="9"/>
      <c r="E43" s="9"/>
      <c r="F43" s="9"/>
      <c r="G43" s="10"/>
      <c r="H43" s="83"/>
      <c r="I43" s="54"/>
      <c r="J43" s="55"/>
      <c r="L43" s="246"/>
      <c r="M43" s="246"/>
      <c r="Q43" s="246"/>
      <c r="R43" s="246"/>
    </row>
    <row r="44" spans="1:18" ht="22.5" customHeight="1" x14ac:dyDescent="0.25">
      <c r="A44" s="90"/>
      <c r="B44" s="12"/>
      <c r="C44" s="12"/>
      <c r="D44" s="303" t="s">
        <v>6</v>
      </c>
      <c r="E44" s="303"/>
      <c r="F44" s="303"/>
      <c r="G44" s="304"/>
      <c r="H44" s="282">
        <f>'A1.1 Brisbane'!H4</f>
        <v>44377</v>
      </c>
      <c r="I44" s="283"/>
      <c r="J44" s="56"/>
      <c r="L44" s="246"/>
      <c r="M44" s="246"/>
      <c r="Q44" s="246"/>
      <c r="R44" s="246"/>
    </row>
    <row r="45" spans="1:18" ht="15" customHeight="1" x14ac:dyDescent="0.25">
      <c r="A45" s="90"/>
      <c r="B45" s="13"/>
      <c r="C45" s="13"/>
      <c r="D45" s="13"/>
      <c r="E45" s="13"/>
      <c r="F45" s="13"/>
      <c r="G45" s="14"/>
      <c r="H45" s="13"/>
      <c r="I45" s="54"/>
      <c r="J45" s="57"/>
      <c r="L45" s="246"/>
      <c r="M45" s="246"/>
      <c r="Q45" s="246"/>
      <c r="R45" s="246"/>
    </row>
    <row r="46" spans="1:18" ht="5.25" customHeight="1" x14ac:dyDescent="0.25">
      <c r="A46" s="97"/>
      <c r="B46" s="15"/>
      <c r="C46" s="15"/>
      <c r="D46" s="15"/>
      <c r="E46" s="15"/>
      <c r="F46" s="15"/>
      <c r="G46" s="16"/>
      <c r="H46" s="15"/>
      <c r="I46" s="38"/>
      <c r="J46" s="58"/>
      <c r="L46" s="246"/>
      <c r="M46" s="246"/>
      <c r="Q46" s="246"/>
      <c r="R46" s="246"/>
    </row>
    <row r="47" spans="1:18" ht="13.5" customHeight="1" x14ac:dyDescent="0.25">
      <c r="A47" s="97"/>
      <c r="B47" s="284" t="s">
        <v>7</v>
      </c>
      <c r="C47" s="284"/>
      <c r="D47" s="284"/>
      <c r="E47" s="284" t="s">
        <v>8</v>
      </c>
      <c r="F47" s="284"/>
      <c r="G47" s="284"/>
      <c r="H47" s="284" t="s">
        <v>9</v>
      </c>
      <c r="I47" s="284"/>
      <c r="J47" s="59"/>
      <c r="L47" s="246"/>
      <c r="M47" s="246"/>
      <c r="Q47" s="246"/>
      <c r="R47" s="246"/>
    </row>
    <row r="48" spans="1:18" ht="12" customHeight="1" x14ac:dyDescent="0.25">
      <c r="A48" s="97"/>
      <c r="B48" s="277" t="s">
        <v>10</v>
      </c>
      <c r="C48" s="277"/>
      <c r="D48" s="277"/>
      <c r="E48" s="285" t="s">
        <v>11</v>
      </c>
      <c r="F48" s="285"/>
      <c r="G48" s="285"/>
      <c r="H48" s="277" t="s">
        <v>10</v>
      </c>
      <c r="I48" s="277"/>
      <c r="J48" s="59"/>
      <c r="L48" s="246"/>
      <c r="M48" s="246"/>
      <c r="Q48" s="246"/>
      <c r="R48" s="246"/>
    </row>
    <row r="49" spans="1:22" ht="15" customHeight="1" x14ac:dyDescent="0.25">
      <c r="A49" s="97"/>
      <c r="B49" s="79"/>
      <c r="C49" s="79"/>
      <c r="D49" s="18" t="s">
        <v>12</v>
      </c>
      <c r="E49" s="79"/>
      <c r="F49" s="79"/>
      <c r="G49" s="18" t="s">
        <v>12</v>
      </c>
      <c r="H49" s="79"/>
      <c r="I49" s="60" t="s">
        <v>106</v>
      </c>
      <c r="J49" s="61"/>
      <c r="L49" s="246"/>
      <c r="M49" s="246"/>
      <c r="Q49" s="246"/>
      <c r="R49" s="246"/>
    </row>
    <row r="50" spans="1:22" ht="15.75" x14ac:dyDescent="0.25">
      <c r="A50" s="114" t="s">
        <v>39</v>
      </c>
      <c r="B50" s="133"/>
      <c r="C50" s="133"/>
      <c r="D50" s="133"/>
      <c r="E50" s="186"/>
      <c r="F50" s="186"/>
      <c r="G50" s="134"/>
      <c r="H50" s="133"/>
      <c r="I50" s="138"/>
      <c r="J50" s="62"/>
      <c r="L50" s="246"/>
      <c r="M50" s="246"/>
      <c r="Q50" s="246"/>
      <c r="R50" s="246"/>
    </row>
    <row r="51" spans="1:22" ht="15.75" x14ac:dyDescent="0.25">
      <c r="A51" s="105" t="s">
        <v>40</v>
      </c>
      <c r="B51" s="271">
        <v>237530</v>
      </c>
      <c r="C51" s="184"/>
      <c r="D51" s="137">
        <v>237530</v>
      </c>
      <c r="E51" s="184"/>
      <c r="F51" s="184"/>
      <c r="G51" s="137"/>
      <c r="H51" s="184"/>
      <c r="I51" s="184"/>
      <c r="J51" s="63"/>
      <c r="L51" s="246"/>
      <c r="M51" s="246"/>
      <c r="Q51" s="246"/>
      <c r="R51" s="246"/>
    </row>
    <row r="52" spans="1:22" ht="18" x14ac:dyDescent="0.25">
      <c r="A52" s="105" t="s">
        <v>41</v>
      </c>
      <c r="B52" s="271">
        <v>113542</v>
      </c>
      <c r="C52" s="184"/>
      <c r="D52" s="137">
        <v>113542</v>
      </c>
      <c r="E52" s="271">
        <v>13797</v>
      </c>
      <c r="F52" s="184"/>
      <c r="G52" s="137">
        <v>13797</v>
      </c>
      <c r="H52" s="271">
        <v>99745</v>
      </c>
      <c r="I52" s="137">
        <v>99745</v>
      </c>
      <c r="J52" s="64"/>
      <c r="L52" s="246"/>
      <c r="M52" s="246"/>
      <c r="Q52" s="246"/>
      <c r="R52" s="246"/>
    </row>
    <row r="53" spans="1:22" ht="18" x14ac:dyDescent="0.25">
      <c r="A53" s="105" t="s">
        <v>42</v>
      </c>
      <c r="B53" s="237">
        <v>0</v>
      </c>
      <c r="C53" s="184"/>
      <c r="D53" s="238">
        <v>0</v>
      </c>
      <c r="E53" s="271"/>
      <c r="F53" s="184"/>
      <c r="G53" s="137"/>
      <c r="H53" s="237"/>
      <c r="I53" s="238"/>
      <c r="J53" s="64"/>
      <c r="L53" s="246"/>
      <c r="M53" s="246"/>
      <c r="Q53" s="246"/>
      <c r="R53" s="246"/>
    </row>
    <row r="54" spans="1:22" ht="18" x14ac:dyDescent="0.25">
      <c r="A54" s="105" t="s">
        <v>95</v>
      </c>
      <c r="B54" s="271">
        <v>25896</v>
      </c>
      <c r="C54" s="184"/>
      <c r="D54" s="137">
        <v>25896</v>
      </c>
      <c r="E54" s="271">
        <v>25630</v>
      </c>
      <c r="F54" s="184"/>
      <c r="G54" s="137">
        <v>25630</v>
      </c>
      <c r="H54" s="271">
        <v>266</v>
      </c>
      <c r="I54" s="137">
        <v>266</v>
      </c>
      <c r="J54" s="64"/>
      <c r="L54" s="246"/>
      <c r="M54" s="246"/>
      <c r="Q54" s="246"/>
      <c r="R54" s="246"/>
    </row>
    <row r="55" spans="1:22" ht="18" x14ac:dyDescent="0.25">
      <c r="A55" s="105" t="s">
        <v>43</v>
      </c>
      <c r="B55" s="271">
        <v>12720408</v>
      </c>
      <c r="C55" s="184"/>
      <c r="D55" s="137">
        <v>12720408</v>
      </c>
      <c r="E55" s="271">
        <v>10686</v>
      </c>
      <c r="F55" s="184"/>
      <c r="G55" s="137">
        <v>10686</v>
      </c>
      <c r="H55" s="271">
        <v>209351</v>
      </c>
      <c r="I55" s="137">
        <v>209351</v>
      </c>
      <c r="J55" s="64"/>
      <c r="L55" s="246"/>
      <c r="M55" s="246"/>
      <c r="Q55" s="246"/>
      <c r="R55" s="246"/>
    </row>
    <row r="56" spans="1:22" ht="15.75" x14ac:dyDescent="0.25">
      <c r="A56" s="114" t="s">
        <v>44</v>
      </c>
      <c r="B56" s="186">
        <f>SUM(B51:B55)</f>
        <v>13097376</v>
      </c>
      <c r="C56" s="186"/>
      <c r="D56" s="134">
        <f>SUM(D51:D55)</f>
        <v>13097376</v>
      </c>
      <c r="E56" s="186">
        <f>SUM(E51:E55)</f>
        <v>50113</v>
      </c>
      <c r="F56" s="186"/>
      <c r="G56" s="134">
        <f>SUM(G51:G55)</f>
        <v>50113</v>
      </c>
      <c r="H56" s="186">
        <f>SUM(H51:H55)</f>
        <v>309362</v>
      </c>
      <c r="I56" s="134">
        <f>SUM(I51:I55)</f>
        <v>309362</v>
      </c>
      <c r="J56" s="62"/>
      <c r="L56" s="246"/>
      <c r="M56" s="246"/>
      <c r="Q56" s="246"/>
      <c r="R56" s="246"/>
    </row>
    <row r="57" spans="1:22" ht="15.75" x14ac:dyDescent="0.25">
      <c r="A57" s="114" t="s">
        <v>45</v>
      </c>
      <c r="B57" s="184"/>
      <c r="C57" s="184"/>
      <c r="D57" s="137"/>
      <c r="E57" s="184"/>
      <c r="F57" s="184"/>
      <c r="G57" s="137"/>
      <c r="H57" s="184"/>
      <c r="I57" s="137"/>
      <c r="J57" s="63"/>
      <c r="L57" s="246"/>
      <c r="M57" s="246"/>
      <c r="Q57" s="246"/>
      <c r="R57" s="246"/>
    </row>
    <row r="58" spans="1:22" ht="18" x14ac:dyDescent="0.25">
      <c r="A58" s="105" t="s">
        <v>41</v>
      </c>
      <c r="B58" s="271">
        <v>9735136</v>
      </c>
      <c r="C58" s="184"/>
      <c r="D58" s="137">
        <v>9735136</v>
      </c>
      <c r="E58" s="271">
        <v>7878</v>
      </c>
      <c r="F58" s="184"/>
      <c r="G58" s="137">
        <v>1665</v>
      </c>
      <c r="H58" s="271">
        <v>150181</v>
      </c>
      <c r="I58" s="137">
        <v>150181</v>
      </c>
      <c r="J58" s="64"/>
      <c r="L58" s="246"/>
      <c r="M58" s="246"/>
      <c r="O58" s="246"/>
      <c r="Q58" s="246"/>
      <c r="R58" s="246"/>
    </row>
    <row r="59" spans="1:22" ht="18" x14ac:dyDescent="0.25">
      <c r="A59" s="105" t="s">
        <v>118</v>
      </c>
      <c r="B59" s="237"/>
      <c r="C59" s="184"/>
      <c r="D59" s="238"/>
      <c r="E59" s="271"/>
      <c r="F59" s="184"/>
      <c r="G59" s="137"/>
      <c r="H59" s="271"/>
      <c r="I59" s="137"/>
      <c r="J59" s="64"/>
      <c r="L59" s="246"/>
      <c r="M59" s="246"/>
      <c r="Q59" s="246"/>
      <c r="R59" s="246"/>
    </row>
    <row r="60" spans="1:22" ht="18" x14ac:dyDescent="0.25">
      <c r="A60" s="105" t="s">
        <v>113</v>
      </c>
      <c r="B60" s="271">
        <v>3335370</v>
      </c>
      <c r="C60" s="184"/>
      <c r="D60" s="137">
        <v>3059496</v>
      </c>
      <c r="E60" s="271">
        <v>2256433</v>
      </c>
      <c r="F60" s="184"/>
      <c r="G60" s="137">
        <v>2028235</v>
      </c>
      <c r="H60" s="271">
        <v>1078937</v>
      </c>
      <c r="I60" s="137">
        <v>1031261</v>
      </c>
      <c r="J60" s="66"/>
      <c r="L60" s="246"/>
      <c r="M60" s="246"/>
      <c r="N60" s="249"/>
      <c r="O60" s="249"/>
      <c r="P60" s="249"/>
      <c r="Q60" s="246"/>
      <c r="R60" s="246"/>
      <c r="S60" s="249"/>
      <c r="T60" s="249"/>
      <c r="U60" s="249"/>
      <c r="V60" s="249"/>
    </row>
    <row r="61" spans="1:22" ht="15.75" x14ac:dyDescent="0.25">
      <c r="A61" s="105" t="s">
        <v>120</v>
      </c>
      <c r="B61" s="237"/>
      <c r="C61" s="184"/>
      <c r="D61" s="238"/>
      <c r="E61" s="271"/>
      <c r="F61" s="184"/>
      <c r="G61" s="137"/>
      <c r="H61" s="271"/>
      <c r="I61" s="137">
        <v>0</v>
      </c>
      <c r="J61" s="62"/>
      <c r="L61" s="246"/>
      <c r="M61" s="246"/>
      <c r="Q61" s="246"/>
      <c r="R61" s="246"/>
    </row>
    <row r="62" spans="1:22" ht="15.75" x14ac:dyDescent="0.25">
      <c r="A62" s="105" t="s">
        <v>114</v>
      </c>
      <c r="B62" s="271">
        <v>897422</v>
      </c>
      <c r="C62" s="184"/>
      <c r="D62" s="137">
        <v>1546134</v>
      </c>
      <c r="E62" s="271">
        <v>739285</v>
      </c>
      <c r="F62" s="184"/>
      <c r="G62" s="137">
        <v>1083503</v>
      </c>
      <c r="H62" s="271">
        <v>158137</v>
      </c>
      <c r="I62" s="137">
        <v>319053</v>
      </c>
      <c r="J62" s="63"/>
      <c r="L62" s="246"/>
      <c r="M62" s="246"/>
      <c r="O62" s="246"/>
      <c r="P62" s="246"/>
      <c r="Q62" s="246"/>
      <c r="R62" s="246"/>
    </row>
    <row r="63" spans="1:22" ht="15.75" x14ac:dyDescent="0.25">
      <c r="A63" s="105" t="s">
        <v>47</v>
      </c>
      <c r="B63" s="271">
        <v>8044</v>
      </c>
      <c r="C63" s="184"/>
      <c r="D63" s="137">
        <v>8044</v>
      </c>
      <c r="E63" s="271"/>
      <c r="F63" s="184"/>
      <c r="G63" s="137"/>
      <c r="H63" s="271">
        <v>8044</v>
      </c>
      <c r="I63" s="137">
        <v>8044</v>
      </c>
      <c r="J63" s="63"/>
      <c r="L63" s="246"/>
      <c r="M63" s="246"/>
      <c r="Q63" s="246"/>
      <c r="R63" s="246"/>
    </row>
    <row r="64" spans="1:22" ht="18" x14ac:dyDescent="0.25">
      <c r="A64" s="105" t="s">
        <v>102</v>
      </c>
      <c r="B64" s="271">
        <v>537202</v>
      </c>
      <c r="C64" s="184"/>
      <c r="D64" s="137">
        <v>537202</v>
      </c>
      <c r="E64" s="271"/>
      <c r="F64" s="184"/>
      <c r="G64" s="137"/>
      <c r="H64" s="271"/>
      <c r="I64" s="137">
        <v>0</v>
      </c>
      <c r="J64" s="64"/>
      <c r="L64" s="246"/>
      <c r="M64" s="246"/>
      <c r="Q64" s="246"/>
      <c r="R64" s="246"/>
    </row>
    <row r="65" spans="1:18" ht="18" x14ac:dyDescent="0.25">
      <c r="A65" s="105" t="s">
        <v>116</v>
      </c>
      <c r="B65" s="237"/>
      <c r="C65" s="184"/>
      <c r="D65" s="238"/>
      <c r="E65" s="271"/>
      <c r="F65" s="184"/>
      <c r="G65" s="137"/>
      <c r="H65" s="271"/>
      <c r="I65" s="137">
        <v>0</v>
      </c>
      <c r="J65" s="64"/>
      <c r="L65" s="246"/>
      <c r="M65" s="246"/>
      <c r="Q65" s="246"/>
      <c r="R65" s="246"/>
    </row>
    <row r="66" spans="1:18" ht="18" x14ac:dyDescent="0.25">
      <c r="A66" s="105" t="s">
        <v>115</v>
      </c>
      <c r="B66" s="271">
        <v>1200898</v>
      </c>
      <c r="C66" s="184"/>
      <c r="D66" s="137"/>
      <c r="E66" s="271"/>
      <c r="F66" s="184"/>
      <c r="G66" s="137"/>
      <c r="H66" s="271">
        <v>1200898</v>
      </c>
      <c r="I66" s="137">
        <v>0</v>
      </c>
      <c r="J66" s="64"/>
      <c r="L66" s="246"/>
      <c r="M66" s="246"/>
      <c r="Q66" s="246"/>
      <c r="R66" s="246"/>
    </row>
    <row r="67" spans="1:18" ht="18" x14ac:dyDescent="0.25">
      <c r="A67" s="105" t="s">
        <v>43</v>
      </c>
      <c r="B67" s="271">
        <v>14842</v>
      </c>
      <c r="C67" s="184"/>
      <c r="D67" s="137">
        <v>14834</v>
      </c>
      <c r="E67" s="271">
        <v>9150</v>
      </c>
      <c r="F67" s="184"/>
      <c r="G67" s="137">
        <v>15363</v>
      </c>
      <c r="H67" s="271">
        <v>5692</v>
      </c>
      <c r="I67" s="137">
        <v>5684</v>
      </c>
      <c r="J67" s="64"/>
      <c r="L67" s="246"/>
      <c r="M67" s="246"/>
      <c r="Q67" s="246"/>
      <c r="R67" s="246"/>
    </row>
    <row r="68" spans="1:18" ht="18" x14ac:dyDescent="0.25">
      <c r="A68" s="114" t="s">
        <v>48</v>
      </c>
      <c r="B68" s="186">
        <f>SUM(B58:B67)</f>
        <v>15728914</v>
      </c>
      <c r="C68" s="186"/>
      <c r="D68" s="134">
        <f>SUM(D58:D67)</f>
        <v>14900846</v>
      </c>
      <c r="E68" s="186">
        <f>SUM(E58:E67)</f>
        <v>3012746</v>
      </c>
      <c r="F68" s="186"/>
      <c r="G68" s="134">
        <f>SUM(G58:G67)</f>
        <v>3128766</v>
      </c>
      <c r="H68" s="186">
        <f>SUM(H58:H67)</f>
        <v>2601889</v>
      </c>
      <c r="I68" s="134">
        <f>SUM(I58:I67)</f>
        <v>1514223</v>
      </c>
      <c r="J68" s="64"/>
      <c r="L68" s="246"/>
      <c r="M68" s="246"/>
      <c r="N68" s="250"/>
      <c r="Q68" s="246"/>
      <c r="R68" s="246"/>
    </row>
    <row r="69" spans="1:18" ht="18" x14ac:dyDescent="0.25">
      <c r="A69" s="212" t="s">
        <v>49</v>
      </c>
      <c r="B69" s="172">
        <f>SUM(B56,B68)</f>
        <v>28826290</v>
      </c>
      <c r="C69" s="172"/>
      <c r="D69" s="170">
        <f>SUM(D56,D68)</f>
        <v>27998222</v>
      </c>
      <c r="E69" s="172">
        <f>SUM(E56,E68)</f>
        <v>3062859</v>
      </c>
      <c r="F69" s="172"/>
      <c r="G69" s="170">
        <f>SUM(G56,G68)</f>
        <v>3178879</v>
      </c>
      <c r="H69" s="172">
        <f>SUM(H56,H68)</f>
        <v>2911251</v>
      </c>
      <c r="I69" s="170">
        <f>SUM(I56,I68)</f>
        <v>1823585</v>
      </c>
      <c r="J69" s="73"/>
      <c r="L69" s="246"/>
      <c r="M69" s="246"/>
      <c r="Q69" s="246"/>
      <c r="R69" s="246"/>
    </row>
    <row r="70" spans="1:18" ht="18" x14ac:dyDescent="0.25">
      <c r="A70" s="114" t="s">
        <v>50</v>
      </c>
      <c r="B70" s="184"/>
      <c r="C70" s="184"/>
      <c r="D70" s="137"/>
      <c r="E70" s="184"/>
      <c r="F70" s="184"/>
      <c r="G70" s="137"/>
      <c r="H70" s="184"/>
      <c r="I70" s="137"/>
      <c r="J70" s="66"/>
      <c r="L70" s="246"/>
      <c r="M70" s="246"/>
      <c r="Q70" s="246"/>
      <c r="R70" s="246"/>
    </row>
    <row r="71" spans="1:18" ht="15.75" x14ac:dyDescent="0.25">
      <c r="A71" s="105" t="s">
        <v>51</v>
      </c>
      <c r="B71" s="271">
        <v>23861474</v>
      </c>
      <c r="C71" s="184"/>
      <c r="D71" s="137">
        <v>23861474</v>
      </c>
      <c r="E71" s="184"/>
      <c r="F71" s="184"/>
      <c r="G71" s="137"/>
      <c r="H71" s="184"/>
      <c r="I71" s="137"/>
      <c r="J71" s="62"/>
      <c r="L71" s="246"/>
      <c r="M71" s="246"/>
      <c r="Q71" s="246"/>
      <c r="R71" s="246"/>
    </row>
    <row r="72" spans="1:18" ht="15.75" x14ac:dyDescent="0.25">
      <c r="A72" s="105" t="s">
        <v>52</v>
      </c>
      <c r="B72" s="263">
        <v>199856</v>
      </c>
      <c r="C72" s="266"/>
      <c r="D72" s="264">
        <v>199856</v>
      </c>
      <c r="E72" s="214"/>
      <c r="F72" s="213"/>
      <c r="G72" s="215"/>
      <c r="H72" s="214"/>
      <c r="I72" s="134"/>
      <c r="J72" s="63"/>
      <c r="L72" s="246"/>
      <c r="M72" s="246"/>
      <c r="Q72" s="246"/>
      <c r="R72" s="246"/>
    </row>
    <row r="73" spans="1:18" ht="18" x14ac:dyDescent="0.25">
      <c r="A73" s="105" t="s">
        <v>53</v>
      </c>
      <c r="B73" s="271">
        <v>9104</v>
      </c>
      <c r="C73" s="197"/>
      <c r="D73" s="137">
        <v>9104</v>
      </c>
      <c r="E73" s="272">
        <v>7288</v>
      </c>
      <c r="F73" s="214"/>
      <c r="G73" s="261">
        <v>7288</v>
      </c>
      <c r="H73" s="272">
        <v>1816</v>
      </c>
      <c r="I73" s="137">
        <v>1816</v>
      </c>
      <c r="J73" s="64"/>
      <c r="L73" s="246"/>
      <c r="M73" s="246"/>
      <c r="Q73" s="246"/>
      <c r="R73" s="246"/>
    </row>
    <row r="74" spans="1:18" ht="18" x14ac:dyDescent="0.25">
      <c r="A74" s="109" t="s">
        <v>43</v>
      </c>
      <c r="B74" s="271">
        <v>94701</v>
      </c>
      <c r="C74" s="184"/>
      <c r="D74" s="137">
        <v>94701</v>
      </c>
      <c r="E74" s="184"/>
      <c r="F74" s="184"/>
      <c r="G74" s="145"/>
      <c r="H74" s="184"/>
      <c r="I74" s="184"/>
      <c r="J74" s="64"/>
      <c r="L74" s="246"/>
      <c r="M74" s="246"/>
      <c r="Q74" s="246"/>
      <c r="R74" s="246"/>
    </row>
    <row r="75" spans="1:18" x14ac:dyDescent="0.25">
      <c r="A75" s="216" t="s">
        <v>54</v>
      </c>
      <c r="B75" s="186">
        <f>SUM(B71:B74)</f>
        <v>24165135</v>
      </c>
      <c r="C75" s="186"/>
      <c r="D75" s="134">
        <f t="shared" ref="D75:I75" si="4">SUM(D71:D74)</f>
        <v>24165135</v>
      </c>
      <c r="E75" s="185">
        <f t="shared" si="4"/>
        <v>7288</v>
      </c>
      <c r="F75" s="134"/>
      <c r="G75" s="134">
        <f t="shared" si="4"/>
        <v>7288</v>
      </c>
      <c r="H75" s="185">
        <f t="shared" si="4"/>
        <v>1816</v>
      </c>
      <c r="I75" s="134">
        <f t="shared" si="4"/>
        <v>1816</v>
      </c>
      <c r="J75" s="177"/>
      <c r="L75" s="246"/>
      <c r="M75" s="246"/>
      <c r="Q75" s="246"/>
      <c r="R75" s="246"/>
    </row>
    <row r="76" spans="1:18" ht="15.75" x14ac:dyDescent="0.25">
      <c r="A76" s="114" t="s">
        <v>55</v>
      </c>
      <c r="B76" s="184"/>
      <c r="C76" s="184"/>
      <c r="D76" s="184"/>
      <c r="E76" s="184"/>
      <c r="F76" s="184"/>
      <c r="G76" s="145"/>
      <c r="H76" s="184"/>
      <c r="I76" s="184"/>
      <c r="J76" s="62"/>
      <c r="L76" s="246"/>
      <c r="M76" s="246"/>
      <c r="Q76" s="246"/>
      <c r="R76" s="246"/>
    </row>
    <row r="77" spans="1:18" ht="15.75" x14ac:dyDescent="0.25">
      <c r="A77" s="105" t="s">
        <v>52</v>
      </c>
      <c r="B77" s="271">
        <v>15237847</v>
      </c>
      <c r="C77" s="186"/>
      <c r="D77" s="137">
        <v>15237847</v>
      </c>
      <c r="E77" s="184"/>
      <c r="F77" s="184"/>
      <c r="G77" s="145"/>
      <c r="H77" s="184"/>
      <c r="I77" s="184"/>
      <c r="J77" s="63"/>
      <c r="L77" s="246"/>
      <c r="M77" s="246"/>
      <c r="N77" s="251"/>
      <c r="Q77" s="246"/>
      <c r="R77" s="246"/>
    </row>
    <row r="78" spans="1:18" ht="18" x14ac:dyDescent="0.25">
      <c r="A78" s="105" t="s">
        <v>53</v>
      </c>
      <c r="B78" s="271">
        <v>3783</v>
      </c>
      <c r="C78" s="184"/>
      <c r="D78" s="137">
        <v>3783</v>
      </c>
      <c r="E78" s="271">
        <v>3029</v>
      </c>
      <c r="F78" s="184"/>
      <c r="G78" s="261">
        <v>3029</v>
      </c>
      <c r="H78" s="270">
        <v>754</v>
      </c>
      <c r="I78" s="137">
        <v>754</v>
      </c>
      <c r="J78" s="64"/>
      <c r="L78" s="246"/>
      <c r="M78" s="246"/>
      <c r="N78" s="251"/>
      <c r="Q78" s="246"/>
      <c r="R78" s="246"/>
    </row>
    <row r="79" spans="1:18" ht="18" x14ac:dyDescent="0.25">
      <c r="A79" s="105" t="s">
        <v>142</v>
      </c>
      <c r="B79" s="271">
        <v>3946451</v>
      </c>
      <c r="C79" s="271"/>
      <c r="D79" s="137">
        <v>3946451</v>
      </c>
      <c r="E79" s="271"/>
      <c r="F79" s="271"/>
      <c r="G79" s="145"/>
      <c r="H79" s="270"/>
      <c r="I79" s="137"/>
      <c r="J79" s="64"/>
      <c r="L79" s="246"/>
      <c r="M79" s="246"/>
      <c r="N79" s="251"/>
      <c r="Q79" s="246"/>
      <c r="R79" s="246"/>
    </row>
    <row r="80" spans="1:18" ht="18" x14ac:dyDescent="0.25">
      <c r="A80" s="105" t="s">
        <v>43</v>
      </c>
      <c r="B80" s="271">
        <v>427761</v>
      </c>
      <c r="C80" s="186"/>
      <c r="D80" s="137">
        <v>427761</v>
      </c>
      <c r="E80" s="184"/>
      <c r="F80" s="184"/>
      <c r="G80" s="145"/>
      <c r="H80" s="184"/>
      <c r="I80" s="184"/>
      <c r="J80" s="64"/>
      <c r="L80" s="246"/>
      <c r="M80" s="246"/>
      <c r="N80" s="251"/>
      <c r="Q80" s="246"/>
      <c r="R80" s="246"/>
    </row>
    <row r="81" spans="1:18" ht="18" x14ac:dyDescent="0.25">
      <c r="A81" s="114" t="s">
        <v>56</v>
      </c>
      <c r="B81" s="253">
        <f>SUM(B76:B80)</f>
        <v>19615842</v>
      </c>
      <c r="C81" s="184"/>
      <c r="D81" s="134">
        <f t="shared" ref="D81:I81" si="5">SUM(D76:D80)</f>
        <v>19615842</v>
      </c>
      <c r="E81" s="254">
        <f t="shared" si="5"/>
        <v>3029</v>
      </c>
      <c r="F81" s="134"/>
      <c r="G81" s="134">
        <f t="shared" si="5"/>
        <v>3029</v>
      </c>
      <c r="H81" s="254">
        <f t="shared" si="5"/>
        <v>754</v>
      </c>
      <c r="I81" s="134">
        <f t="shared" si="5"/>
        <v>754</v>
      </c>
      <c r="J81" s="66"/>
      <c r="L81" s="246"/>
      <c r="M81" s="246"/>
      <c r="N81" s="251"/>
      <c r="Q81" s="246"/>
      <c r="R81" s="246"/>
    </row>
    <row r="82" spans="1:18" ht="18" x14ac:dyDescent="0.25">
      <c r="A82" s="212" t="s">
        <v>57</v>
      </c>
      <c r="B82" s="187">
        <f>SUM(B75,B81)</f>
        <v>43780977</v>
      </c>
      <c r="C82" s="187"/>
      <c r="D82" s="170">
        <f>SUM(D75,D81)</f>
        <v>43780977</v>
      </c>
      <c r="E82" s="172">
        <f t="shared" ref="E82:I82" si="6">SUM(E75,E81)</f>
        <v>10317</v>
      </c>
      <c r="F82" s="170"/>
      <c r="G82" s="170">
        <f t="shared" si="6"/>
        <v>10317</v>
      </c>
      <c r="H82" s="172">
        <f t="shared" si="6"/>
        <v>2570</v>
      </c>
      <c r="I82" s="170">
        <f t="shared" si="6"/>
        <v>2570</v>
      </c>
      <c r="J82" s="65"/>
      <c r="L82" s="246"/>
      <c r="M82" s="246"/>
      <c r="N82" s="251"/>
      <c r="Q82" s="246"/>
      <c r="R82" s="246"/>
    </row>
    <row r="83" spans="1:18" ht="18" x14ac:dyDescent="0.25">
      <c r="A83" s="171" t="s">
        <v>58</v>
      </c>
      <c r="B83" s="130">
        <f>B69-B82</f>
        <v>-14954687</v>
      </c>
      <c r="C83" s="130"/>
      <c r="D83" s="130">
        <f>D69-D82</f>
        <v>-15782755</v>
      </c>
      <c r="E83" s="130">
        <f t="shared" ref="E83:I83" si="7">E69-E82</f>
        <v>3052542</v>
      </c>
      <c r="F83" s="130"/>
      <c r="G83" s="217">
        <f t="shared" si="7"/>
        <v>3168562</v>
      </c>
      <c r="H83" s="130">
        <f t="shared" si="7"/>
        <v>2908681</v>
      </c>
      <c r="I83" s="217">
        <f t="shared" si="7"/>
        <v>1821015</v>
      </c>
      <c r="J83" s="74"/>
      <c r="L83" s="246"/>
      <c r="M83" s="246"/>
      <c r="N83" s="249"/>
      <c r="O83" s="249"/>
      <c r="P83" s="249"/>
      <c r="Q83" s="246"/>
      <c r="R83" s="246"/>
    </row>
    <row r="84" spans="1:18" ht="18" x14ac:dyDescent="0.25">
      <c r="A84" s="114" t="s">
        <v>59</v>
      </c>
      <c r="B84" s="184"/>
      <c r="C84" s="184"/>
      <c r="D84" s="184"/>
      <c r="E84" s="184"/>
      <c r="F84" s="184"/>
      <c r="G84" s="145"/>
      <c r="H84" s="184"/>
      <c r="I84" s="184"/>
      <c r="J84" s="66"/>
      <c r="L84" s="246"/>
      <c r="M84" s="246"/>
    </row>
    <row r="85" spans="1:18" ht="18" x14ac:dyDescent="0.25">
      <c r="A85" s="105" t="s">
        <v>60</v>
      </c>
      <c r="B85" s="271">
        <v>4141973</v>
      </c>
      <c r="C85" s="184"/>
      <c r="D85" s="184"/>
      <c r="E85" s="184"/>
      <c r="F85" s="184"/>
      <c r="G85" s="145"/>
      <c r="H85" s="184"/>
      <c r="I85" s="184"/>
      <c r="J85" s="66"/>
      <c r="L85" s="246"/>
      <c r="M85" s="246"/>
    </row>
    <row r="86" spans="1:18" ht="18" x14ac:dyDescent="0.25">
      <c r="A86" s="105" t="s">
        <v>61</v>
      </c>
      <c r="B86" s="271">
        <v>161137</v>
      </c>
      <c r="C86" s="184"/>
      <c r="D86" s="184"/>
      <c r="E86" s="184"/>
      <c r="F86" s="184"/>
      <c r="G86" s="145"/>
      <c r="H86" s="184"/>
      <c r="I86" s="184"/>
      <c r="J86" s="66"/>
      <c r="L86" s="246"/>
      <c r="M86" s="246"/>
    </row>
    <row r="87" spans="1:18" ht="18" x14ac:dyDescent="0.25">
      <c r="A87" s="105" t="s">
        <v>121</v>
      </c>
      <c r="B87" s="271">
        <v>-19257797</v>
      </c>
      <c r="C87" s="184"/>
      <c r="D87" s="184"/>
      <c r="E87" s="184"/>
      <c r="F87" s="184"/>
      <c r="G87" s="145"/>
      <c r="H87" s="184"/>
      <c r="I87" s="184"/>
      <c r="J87" s="66"/>
      <c r="L87" s="246"/>
      <c r="M87" s="246"/>
    </row>
    <row r="88" spans="1:18" ht="18" x14ac:dyDescent="0.25">
      <c r="A88" s="218" t="s">
        <v>63</v>
      </c>
      <c r="B88" s="174">
        <f>SUM(B85:B87)</f>
        <v>-14954687</v>
      </c>
      <c r="C88" s="174"/>
      <c r="D88" s="174"/>
      <c r="E88" s="174"/>
      <c r="F88" s="174"/>
      <c r="G88" s="175"/>
      <c r="H88" s="174"/>
      <c r="I88" s="174"/>
      <c r="J88" s="176"/>
      <c r="L88" s="246"/>
      <c r="M88" s="246"/>
    </row>
    <row r="89" spans="1:18" ht="18" x14ac:dyDescent="0.25">
      <c r="A89" s="212" t="s">
        <v>64</v>
      </c>
      <c r="B89" s="129">
        <v>-15403387</v>
      </c>
      <c r="C89" s="129"/>
      <c r="D89" s="129"/>
      <c r="E89" s="129"/>
      <c r="F89" s="129"/>
      <c r="G89" s="173"/>
      <c r="H89" s="129"/>
      <c r="I89" s="129"/>
      <c r="J89" s="65"/>
      <c r="L89" s="246"/>
      <c r="M89" s="246"/>
    </row>
    <row r="90" spans="1:18" ht="18" x14ac:dyDescent="0.25">
      <c r="A90" s="212" t="s">
        <v>65</v>
      </c>
      <c r="B90" s="129"/>
      <c r="C90" s="129"/>
      <c r="D90" s="129"/>
      <c r="E90" s="129"/>
      <c r="F90" s="129"/>
      <c r="G90" s="173"/>
      <c r="H90" s="129"/>
      <c r="I90" s="129"/>
      <c r="J90" s="65"/>
      <c r="L90" s="246"/>
      <c r="M90" s="246"/>
    </row>
    <row r="91" spans="1:18" ht="18" x14ac:dyDescent="0.25">
      <c r="A91" s="219" t="s">
        <v>66</v>
      </c>
      <c r="B91" s="129">
        <v>-3854455</v>
      </c>
      <c r="C91" s="129"/>
      <c r="D91" s="129"/>
      <c r="E91" s="129"/>
      <c r="F91" s="129"/>
      <c r="G91" s="173"/>
      <c r="H91" s="129"/>
      <c r="I91" s="129"/>
      <c r="J91" s="65"/>
      <c r="L91" s="246"/>
      <c r="M91" s="246"/>
    </row>
    <row r="92" spans="1:18" ht="18" x14ac:dyDescent="0.25">
      <c r="A92" s="219" t="s">
        <v>16</v>
      </c>
      <c r="B92" s="129">
        <v>45</v>
      </c>
      <c r="C92" s="129"/>
      <c r="D92" s="129"/>
      <c r="E92" s="129"/>
      <c r="F92" s="129"/>
      <c r="G92" s="173"/>
      <c r="H92" s="129"/>
      <c r="I92" s="129"/>
      <c r="J92" s="65"/>
      <c r="L92" s="246"/>
      <c r="M92" s="246"/>
    </row>
    <row r="93" spans="1:18" ht="18" x14ac:dyDescent="0.25">
      <c r="A93" s="212" t="s">
        <v>112</v>
      </c>
      <c r="B93" s="129">
        <f>B89+B91+B92</f>
        <v>-19257797</v>
      </c>
      <c r="C93" s="129"/>
      <c r="D93" s="129"/>
      <c r="E93" s="129"/>
      <c r="F93" s="129"/>
      <c r="G93" s="173"/>
      <c r="H93" s="129"/>
      <c r="I93" s="129"/>
      <c r="J93" s="65"/>
      <c r="L93" s="246"/>
      <c r="M93" s="246"/>
    </row>
    <row r="94" spans="1:18" ht="18" x14ac:dyDescent="0.25">
      <c r="A94" s="212"/>
      <c r="B94" s="129"/>
      <c r="C94" s="129"/>
      <c r="D94" s="129"/>
      <c r="E94" s="129"/>
      <c r="F94" s="129"/>
      <c r="G94" s="173"/>
      <c r="H94" s="129"/>
      <c r="I94" s="129"/>
      <c r="J94" s="65"/>
      <c r="L94" s="246"/>
      <c r="M94" s="246"/>
    </row>
    <row r="95" spans="1:18" x14ac:dyDescent="0.25">
      <c r="A95" s="98" t="s">
        <v>108</v>
      </c>
      <c r="B95" s="69"/>
      <c r="C95" s="69"/>
      <c r="D95" s="69"/>
      <c r="E95" s="69"/>
      <c r="F95" s="69"/>
      <c r="G95" s="69"/>
      <c r="H95" s="69"/>
      <c r="I95" s="69"/>
      <c r="J95" s="70"/>
      <c r="L95" s="246"/>
      <c r="M95" s="246"/>
    </row>
    <row r="96" spans="1:18" ht="25.5" customHeight="1" x14ac:dyDescent="0.25">
      <c r="A96" s="305" t="s">
        <v>140</v>
      </c>
      <c r="B96" s="287"/>
      <c r="C96" s="287"/>
      <c r="D96" s="287"/>
      <c r="E96" s="287"/>
      <c r="F96" s="287"/>
      <c r="G96" s="287"/>
      <c r="H96" s="287"/>
      <c r="I96" s="287"/>
      <c r="J96" s="288"/>
      <c r="L96" s="246"/>
      <c r="M96" s="246"/>
    </row>
    <row r="97" spans="1:13" ht="15.75" thickBot="1" x14ac:dyDescent="0.3">
      <c r="A97" s="306" t="s">
        <v>139</v>
      </c>
      <c r="B97" s="290"/>
      <c r="C97" s="290"/>
      <c r="D97" s="290"/>
      <c r="E97" s="290"/>
      <c r="F97" s="290"/>
      <c r="G97" s="290"/>
      <c r="H97" s="290"/>
      <c r="I97" s="290"/>
      <c r="J97" s="291"/>
      <c r="L97" s="246"/>
      <c r="M97" s="246"/>
    </row>
    <row r="98" spans="1:13" ht="15.75" thickTop="1" x14ac:dyDescent="0.25">
      <c r="A98" s="78"/>
      <c r="B98" s="78"/>
      <c r="C98" s="78"/>
      <c r="D98" s="78"/>
      <c r="E98" s="78"/>
      <c r="F98" s="78"/>
      <c r="G98" s="78"/>
      <c r="H98" s="78"/>
      <c r="I98" s="78"/>
      <c r="J98" s="78"/>
      <c r="L98" s="246"/>
      <c r="M98" s="246"/>
    </row>
    <row r="99" spans="1:13" ht="15.75" thickBot="1" x14ac:dyDescent="0.3">
      <c r="L99" s="246"/>
      <c r="M99" s="246"/>
    </row>
    <row r="100" spans="1:13" ht="24.75" customHeight="1" thickTop="1" x14ac:dyDescent="0.25">
      <c r="A100" s="88" t="s">
        <v>111</v>
      </c>
      <c r="B100" s="45"/>
      <c r="C100" s="45"/>
      <c r="D100" s="45"/>
      <c r="E100" s="46"/>
      <c r="F100" s="46"/>
      <c r="G100" s="47"/>
      <c r="H100" s="46"/>
      <c r="I100" s="71"/>
      <c r="J100" s="72"/>
      <c r="L100" s="246"/>
      <c r="M100" s="246"/>
    </row>
    <row r="101" spans="1:13" ht="22.5" customHeight="1" x14ac:dyDescent="0.25">
      <c r="A101" s="89"/>
      <c r="B101" s="83"/>
      <c r="C101" s="83"/>
      <c r="D101" s="301" t="s">
        <v>4</v>
      </c>
      <c r="E101" s="301"/>
      <c r="F101" s="301"/>
      <c r="G101" s="302"/>
      <c r="H101" s="280" t="s">
        <v>105</v>
      </c>
      <c r="I101" s="281"/>
      <c r="J101" s="55"/>
      <c r="L101" s="246"/>
      <c r="M101" s="246"/>
    </row>
    <row r="102" spans="1:13" ht="7.5" customHeight="1" x14ac:dyDescent="0.25">
      <c r="A102" s="89"/>
      <c r="B102" s="9"/>
      <c r="C102" s="9"/>
      <c r="D102" s="9"/>
      <c r="E102" s="9"/>
      <c r="F102" s="9"/>
      <c r="G102" s="10"/>
      <c r="H102" s="83"/>
      <c r="I102" s="54"/>
      <c r="J102" s="55"/>
      <c r="L102" s="246"/>
      <c r="M102" s="246"/>
    </row>
    <row r="103" spans="1:13" ht="22.5" customHeight="1" x14ac:dyDescent="0.25">
      <c r="A103" s="90"/>
      <c r="B103" s="12"/>
      <c r="C103" s="12"/>
      <c r="D103" s="303" t="s">
        <v>6</v>
      </c>
      <c r="E103" s="303"/>
      <c r="F103" s="303"/>
      <c r="G103" s="304"/>
      <c r="H103" s="282">
        <f>'A1.1 Brisbane'!H4</f>
        <v>44377</v>
      </c>
      <c r="I103" s="283"/>
      <c r="J103" s="56"/>
      <c r="L103" s="246"/>
      <c r="M103" s="246"/>
    </row>
    <row r="104" spans="1:13" ht="15" customHeight="1" x14ac:dyDescent="0.25">
      <c r="A104" s="90"/>
      <c r="B104" s="13"/>
      <c r="C104" s="13"/>
      <c r="D104" s="13"/>
      <c r="E104" s="13"/>
      <c r="F104" s="13"/>
      <c r="G104" s="14"/>
      <c r="H104" s="13"/>
      <c r="I104" s="54"/>
      <c r="J104" s="57"/>
      <c r="L104" s="246"/>
      <c r="M104" s="246"/>
    </row>
    <row r="105" spans="1:13" ht="15" customHeight="1" x14ac:dyDescent="0.25">
      <c r="A105" s="97"/>
      <c r="B105" s="15"/>
      <c r="C105" s="15"/>
      <c r="D105" s="15"/>
      <c r="E105" s="15"/>
      <c r="F105" s="15"/>
      <c r="G105" s="16"/>
      <c r="H105" s="15"/>
      <c r="I105" s="38"/>
      <c r="J105" s="58"/>
      <c r="L105" s="246"/>
      <c r="M105" s="246"/>
    </row>
    <row r="106" spans="1:13" ht="15" customHeight="1" x14ac:dyDescent="0.25">
      <c r="A106" s="97"/>
      <c r="B106" s="284"/>
      <c r="C106" s="284"/>
      <c r="D106" s="284"/>
      <c r="E106" s="284"/>
      <c r="F106" s="284"/>
      <c r="G106" s="284"/>
      <c r="H106" s="284" t="s">
        <v>7</v>
      </c>
      <c r="I106" s="284"/>
      <c r="J106" s="59"/>
      <c r="L106" s="246"/>
      <c r="M106" s="246"/>
    </row>
    <row r="107" spans="1:13" ht="15" customHeight="1" x14ac:dyDescent="0.25">
      <c r="A107" s="97"/>
      <c r="B107" s="277"/>
      <c r="C107" s="277"/>
      <c r="D107" s="277"/>
      <c r="E107" s="285"/>
      <c r="F107" s="285"/>
      <c r="G107" s="285"/>
      <c r="H107" s="277" t="s">
        <v>10</v>
      </c>
      <c r="I107" s="277"/>
      <c r="J107" s="59"/>
      <c r="L107" s="246"/>
      <c r="M107" s="246"/>
    </row>
    <row r="108" spans="1:13" ht="15" customHeight="1" x14ac:dyDescent="0.25">
      <c r="A108" s="114" t="s">
        <v>69</v>
      </c>
      <c r="B108" s="133"/>
      <c r="C108" s="133"/>
      <c r="D108" s="133"/>
      <c r="E108" s="186"/>
      <c r="F108" s="186"/>
      <c r="G108" s="134"/>
      <c r="H108" s="133"/>
      <c r="I108" s="138"/>
      <c r="J108" s="62"/>
      <c r="L108" s="246"/>
      <c r="M108" s="246"/>
    </row>
    <row r="109" spans="1:13" ht="15" customHeight="1" x14ac:dyDescent="0.25">
      <c r="A109" s="220" t="s">
        <v>70</v>
      </c>
      <c r="B109" s="184"/>
      <c r="C109" s="184"/>
      <c r="D109" s="137"/>
      <c r="E109" s="184"/>
      <c r="F109" s="184"/>
      <c r="G109" s="137"/>
      <c r="H109" s="308"/>
      <c r="I109" s="308"/>
      <c r="J109" s="63"/>
      <c r="L109" s="246"/>
      <c r="M109" s="246"/>
    </row>
    <row r="110" spans="1:13" ht="15" customHeight="1" x14ac:dyDescent="0.25">
      <c r="A110" s="105" t="s">
        <v>71</v>
      </c>
      <c r="B110" s="184"/>
      <c r="C110" s="184"/>
      <c r="D110" s="137"/>
      <c r="E110" s="184"/>
      <c r="F110" s="184"/>
      <c r="G110" s="137"/>
      <c r="H110" s="308">
        <v>584762</v>
      </c>
      <c r="I110" s="308"/>
      <c r="J110" s="64"/>
      <c r="L110" s="246"/>
      <c r="M110" s="246"/>
    </row>
    <row r="111" spans="1:13" ht="15" customHeight="1" x14ac:dyDescent="0.25">
      <c r="A111" s="105" t="s">
        <v>72</v>
      </c>
      <c r="B111" s="186"/>
      <c r="C111" s="186"/>
      <c r="D111" s="134"/>
      <c r="E111" s="186"/>
      <c r="F111" s="186"/>
      <c r="G111" s="134"/>
      <c r="H111" s="308">
        <v>3219</v>
      </c>
      <c r="I111" s="308"/>
      <c r="J111" s="62"/>
      <c r="L111" s="246"/>
      <c r="M111" s="246"/>
    </row>
    <row r="112" spans="1:13" ht="15" customHeight="1" x14ac:dyDescent="0.25">
      <c r="A112" s="220" t="s">
        <v>73</v>
      </c>
      <c r="B112" s="184"/>
      <c r="C112" s="184"/>
      <c r="D112" s="137"/>
      <c r="E112" s="184"/>
      <c r="F112" s="184"/>
      <c r="G112" s="137"/>
      <c r="H112" s="308"/>
      <c r="I112" s="308"/>
      <c r="J112" s="63"/>
      <c r="L112" s="246"/>
      <c r="M112" s="246"/>
    </row>
    <row r="113" spans="1:13" ht="15" customHeight="1" x14ac:dyDescent="0.25">
      <c r="A113" s="105" t="s">
        <v>74</v>
      </c>
      <c r="B113" s="184"/>
      <c r="C113" s="184"/>
      <c r="D113" s="137"/>
      <c r="E113" s="184"/>
      <c r="F113" s="184"/>
      <c r="G113" s="137"/>
      <c r="H113" s="308">
        <v>-284945</v>
      </c>
      <c r="I113" s="308"/>
      <c r="J113" s="64"/>
      <c r="L113" s="246"/>
      <c r="M113" s="246"/>
    </row>
    <row r="114" spans="1:13" ht="15" customHeight="1" x14ac:dyDescent="0.25">
      <c r="A114" s="105" t="s">
        <v>75</v>
      </c>
      <c r="B114" s="184"/>
      <c r="C114" s="184"/>
      <c r="D114" s="137"/>
      <c r="E114" s="184"/>
      <c r="F114" s="184"/>
      <c r="G114" s="137"/>
      <c r="H114" s="308">
        <v>-278566</v>
      </c>
      <c r="I114" s="308"/>
      <c r="J114" s="64"/>
      <c r="L114" s="246"/>
      <c r="M114" s="246"/>
    </row>
    <row r="115" spans="1:13" ht="15" customHeight="1" x14ac:dyDescent="0.25">
      <c r="A115" s="105" t="s">
        <v>76</v>
      </c>
      <c r="B115" s="184"/>
      <c r="C115" s="184"/>
      <c r="D115" s="137"/>
      <c r="E115" s="184"/>
      <c r="F115" s="184"/>
      <c r="G115" s="137"/>
      <c r="H115" s="308"/>
      <c r="I115" s="308"/>
      <c r="J115" s="66"/>
      <c r="L115" s="246"/>
      <c r="M115" s="246"/>
    </row>
    <row r="116" spans="1:13" ht="15" customHeight="1" x14ac:dyDescent="0.25">
      <c r="A116" s="212" t="s">
        <v>77</v>
      </c>
      <c r="B116" s="129"/>
      <c r="C116" s="129"/>
      <c r="D116" s="168"/>
      <c r="E116" s="129"/>
      <c r="F116" s="129"/>
      <c r="G116" s="168"/>
      <c r="H116" s="309">
        <f>SUM(H110:I115)</f>
        <v>24470</v>
      </c>
      <c r="I116" s="309"/>
      <c r="J116" s="75"/>
      <c r="L116" s="246"/>
      <c r="M116" s="246"/>
    </row>
    <row r="117" spans="1:13" ht="15" customHeight="1" x14ac:dyDescent="0.25">
      <c r="A117" s="114" t="s">
        <v>78</v>
      </c>
      <c r="B117" s="184"/>
      <c r="C117" s="184"/>
      <c r="D117" s="137"/>
      <c r="E117" s="184"/>
      <c r="F117" s="184"/>
      <c r="G117" s="137"/>
      <c r="H117" s="308"/>
      <c r="I117" s="308"/>
      <c r="J117" s="63"/>
      <c r="L117" s="246"/>
      <c r="M117" s="246"/>
    </row>
    <row r="118" spans="1:13" ht="15" customHeight="1" x14ac:dyDescent="0.25">
      <c r="A118" s="220" t="s">
        <v>70</v>
      </c>
      <c r="B118" s="184"/>
      <c r="C118" s="184"/>
      <c r="D118" s="137"/>
      <c r="E118" s="184"/>
      <c r="F118" s="184"/>
      <c r="G118" s="137"/>
      <c r="H118" s="308"/>
      <c r="I118" s="308"/>
      <c r="J118" s="63"/>
      <c r="L118" s="246"/>
      <c r="M118" s="246"/>
    </row>
    <row r="119" spans="1:13" ht="15" customHeight="1" x14ac:dyDescent="0.25">
      <c r="A119" s="105" t="s">
        <v>79</v>
      </c>
      <c r="B119" s="184"/>
      <c r="C119" s="184"/>
      <c r="D119" s="137"/>
      <c r="E119" s="184"/>
      <c r="F119" s="184"/>
      <c r="G119" s="137"/>
      <c r="H119" s="308"/>
      <c r="I119" s="308"/>
      <c r="J119" s="64"/>
      <c r="L119" s="246"/>
      <c r="M119" s="246"/>
    </row>
    <row r="120" spans="1:13" ht="15" customHeight="1" x14ac:dyDescent="0.25">
      <c r="A120" s="105" t="s">
        <v>43</v>
      </c>
      <c r="B120" s="186"/>
      <c r="C120" s="186"/>
      <c r="D120" s="134"/>
      <c r="E120" s="186"/>
      <c r="F120" s="186"/>
      <c r="G120" s="134"/>
      <c r="H120" s="307"/>
      <c r="I120" s="307"/>
      <c r="J120" s="64"/>
      <c r="L120" s="246"/>
      <c r="M120" s="246"/>
    </row>
    <row r="121" spans="1:13" ht="15" customHeight="1" x14ac:dyDescent="0.25">
      <c r="A121" s="220" t="s">
        <v>73</v>
      </c>
      <c r="B121" s="185"/>
      <c r="C121" s="185"/>
      <c r="D121" s="134"/>
      <c r="E121" s="185"/>
      <c r="F121" s="185"/>
      <c r="G121" s="134"/>
      <c r="H121" s="311"/>
      <c r="I121" s="311"/>
      <c r="J121" s="64"/>
      <c r="L121" s="246"/>
      <c r="M121" s="246"/>
    </row>
    <row r="122" spans="1:13" ht="15" customHeight="1" x14ac:dyDescent="0.25">
      <c r="A122" s="105" t="s">
        <v>80</v>
      </c>
      <c r="B122" s="138"/>
      <c r="C122" s="184"/>
      <c r="D122" s="137"/>
      <c r="E122" s="184"/>
      <c r="F122" s="184"/>
      <c r="G122" s="137"/>
      <c r="H122" s="308">
        <v>-244507</v>
      </c>
      <c r="I122" s="308"/>
      <c r="J122" s="66"/>
      <c r="L122" s="246"/>
      <c r="M122" s="246"/>
    </row>
    <row r="123" spans="1:13" ht="15" customHeight="1" x14ac:dyDescent="0.25">
      <c r="A123" s="105" t="s">
        <v>43</v>
      </c>
      <c r="B123" s="184"/>
      <c r="C123" s="184"/>
      <c r="D123" s="137"/>
      <c r="E123" s="184"/>
      <c r="F123" s="184"/>
      <c r="G123" s="137"/>
      <c r="H123" s="308">
        <v>-5292</v>
      </c>
      <c r="I123" s="308"/>
      <c r="J123" s="62"/>
      <c r="L123" s="246"/>
      <c r="M123" s="246"/>
    </row>
    <row r="124" spans="1:13" ht="15" customHeight="1" x14ac:dyDescent="0.25">
      <c r="A124" s="212" t="s">
        <v>81</v>
      </c>
      <c r="B124" s="129"/>
      <c r="C124" s="190"/>
      <c r="D124" s="168"/>
      <c r="E124" s="221"/>
      <c r="F124" s="190"/>
      <c r="G124" s="192"/>
      <c r="H124" s="312">
        <f>SUM(H119:I123)</f>
        <v>-249799</v>
      </c>
      <c r="I124" s="312"/>
      <c r="J124" s="67"/>
      <c r="L124" s="246"/>
      <c r="M124" s="246"/>
    </row>
    <row r="125" spans="1:13" ht="15" customHeight="1" x14ac:dyDescent="0.25">
      <c r="A125" s="114" t="s">
        <v>82</v>
      </c>
      <c r="B125" s="184"/>
      <c r="C125" s="197"/>
      <c r="D125" s="137"/>
      <c r="E125" s="214"/>
      <c r="F125" s="214"/>
      <c r="G125" s="144"/>
      <c r="H125" s="313"/>
      <c r="I125" s="313"/>
      <c r="J125" s="64"/>
      <c r="L125" s="246"/>
      <c r="M125" s="246"/>
    </row>
    <row r="126" spans="1:13" ht="15" customHeight="1" x14ac:dyDescent="0.25">
      <c r="A126" s="220" t="s">
        <v>70</v>
      </c>
      <c r="B126" s="184"/>
      <c r="C126" s="184"/>
      <c r="D126" s="137"/>
      <c r="E126" s="184"/>
      <c r="F126" s="184"/>
      <c r="G126" s="145"/>
      <c r="H126" s="308"/>
      <c r="I126" s="308"/>
      <c r="J126" s="64"/>
      <c r="L126" s="246"/>
      <c r="M126" s="246"/>
    </row>
    <row r="127" spans="1:13" ht="15" customHeight="1" x14ac:dyDescent="0.25">
      <c r="A127" s="105" t="s">
        <v>83</v>
      </c>
      <c r="B127" s="186"/>
      <c r="C127" s="186"/>
      <c r="D127" s="134"/>
      <c r="E127" s="138"/>
      <c r="F127" s="138"/>
      <c r="G127" s="145"/>
      <c r="H127" s="308">
        <v>380000</v>
      </c>
      <c r="I127" s="308"/>
      <c r="J127" s="66"/>
    </row>
    <row r="128" spans="1:13" ht="15" customHeight="1" x14ac:dyDescent="0.25">
      <c r="A128" s="105" t="s">
        <v>128</v>
      </c>
      <c r="B128" s="138"/>
      <c r="C128" s="184"/>
      <c r="D128" s="184"/>
      <c r="E128" s="138"/>
      <c r="F128" s="138"/>
      <c r="G128" s="145"/>
      <c r="H128" s="308"/>
      <c r="I128" s="308"/>
      <c r="J128" s="62"/>
    </row>
    <row r="129" spans="1:10" ht="15" customHeight="1" x14ac:dyDescent="0.25">
      <c r="A129" s="105" t="s">
        <v>129</v>
      </c>
      <c r="B129" s="138"/>
      <c r="C129" s="184"/>
      <c r="D129" s="184"/>
      <c r="E129" s="138"/>
      <c r="F129" s="138"/>
      <c r="G129" s="145"/>
      <c r="H129" s="184"/>
      <c r="I129" s="184"/>
      <c r="J129" s="62"/>
    </row>
    <row r="130" spans="1:10" ht="15" customHeight="1" x14ac:dyDescent="0.25">
      <c r="A130" s="105" t="s">
        <v>43</v>
      </c>
      <c r="B130" s="138"/>
      <c r="C130" s="184"/>
      <c r="D130" s="184"/>
      <c r="E130" s="138"/>
      <c r="F130" s="138"/>
      <c r="G130" s="145"/>
      <c r="H130" s="308">
        <v>1773261</v>
      </c>
      <c r="I130" s="308"/>
      <c r="J130" s="62"/>
    </row>
    <row r="131" spans="1:10" ht="15" customHeight="1" x14ac:dyDescent="0.25">
      <c r="A131" s="220" t="s">
        <v>73</v>
      </c>
      <c r="B131" s="184"/>
      <c r="C131" s="186"/>
      <c r="D131" s="137"/>
      <c r="E131" s="138"/>
      <c r="F131" s="138"/>
      <c r="G131" s="145"/>
      <c r="H131" s="308"/>
      <c r="I131" s="308"/>
      <c r="J131" s="63"/>
    </row>
    <row r="132" spans="1:10" ht="15" customHeight="1" x14ac:dyDescent="0.25">
      <c r="A132" s="105" t="s">
        <v>84</v>
      </c>
      <c r="B132" s="184"/>
      <c r="C132" s="184"/>
      <c r="D132" s="137"/>
      <c r="E132" s="184"/>
      <c r="F132" s="184"/>
      <c r="G132" s="145"/>
      <c r="H132" s="310">
        <v>-2310443</v>
      </c>
      <c r="I132" s="310"/>
      <c r="J132" s="64"/>
    </row>
    <row r="133" spans="1:10" x14ac:dyDescent="0.25">
      <c r="A133" s="105" t="s">
        <v>85</v>
      </c>
      <c r="B133" s="138"/>
      <c r="C133" s="138"/>
      <c r="D133" s="138"/>
      <c r="E133" s="138"/>
      <c r="F133" s="138"/>
      <c r="G133" s="138"/>
      <c r="H133" s="310"/>
      <c r="I133" s="310"/>
      <c r="J133" s="26"/>
    </row>
    <row r="134" spans="1:10" x14ac:dyDescent="0.25">
      <c r="A134" s="105" t="s">
        <v>119</v>
      </c>
      <c r="B134" s="138"/>
      <c r="C134" s="138"/>
      <c r="D134" s="138"/>
      <c r="E134" s="138"/>
      <c r="F134" s="138"/>
      <c r="G134" s="138"/>
      <c r="H134" s="310"/>
      <c r="I134" s="310"/>
      <c r="J134" s="26"/>
    </row>
    <row r="135" spans="1:10" x14ac:dyDescent="0.25">
      <c r="A135" s="105" t="s">
        <v>43</v>
      </c>
      <c r="B135" s="138"/>
      <c r="C135" s="138"/>
      <c r="D135" s="138"/>
      <c r="E135" s="138"/>
      <c r="F135" s="138"/>
      <c r="G135" s="138"/>
      <c r="H135" s="310">
        <v>-202216</v>
      </c>
      <c r="I135" s="310"/>
      <c r="J135" s="26"/>
    </row>
    <row r="136" spans="1:10" x14ac:dyDescent="0.25">
      <c r="A136" s="212" t="s">
        <v>86</v>
      </c>
      <c r="B136" s="203"/>
      <c r="C136" s="203"/>
      <c r="D136" s="203"/>
      <c r="E136" s="203"/>
      <c r="F136" s="203"/>
      <c r="G136" s="203"/>
      <c r="H136" s="309">
        <f>SUM(H127:I135)</f>
        <v>-359398</v>
      </c>
      <c r="I136" s="309"/>
      <c r="J136" s="28"/>
    </row>
    <row r="137" spans="1:10" x14ac:dyDescent="0.25">
      <c r="A137" s="222" t="s">
        <v>87</v>
      </c>
      <c r="B137" s="211"/>
      <c r="C137" s="211"/>
      <c r="D137" s="211"/>
      <c r="E137" s="211"/>
      <c r="F137" s="211"/>
      <c r="G137" s="211"/>
      <c r="H137" s="314">
        <f>SUM(H116,H124,H136)</f>
        <v>-584727</v>
      </c>
      <c r="I137" s="314"/>
      <c r="J137" s="29"/>
    </row>
    <row r="138" spans="1:10" x14ac:dyDescent="0.25">
      <c r="A138" s="220" t="s">
        <v>88</v>
      </c>
      <c r="B138" s="138"/>
      <c r="C138" s="138"/>
      <c r="D138" s="138"/>
      <c r="E138" s="138"/>
      <c r="F138" s="138"/>
      <c r="G138" s="138"/>
      <c r="H138" s="308">
        <v>822257</v>
      </c>
      <c r="I138" s="308"/>
      <c r="J138" s="26"/>
    </row>
    <row r="139" spans="1:10" ht="15.75" thickBot="1" x14ac:dyDescent="0.3">
      <c r="A139" s="223" t="s">
        <v>89</v>
      </c>
      <c r="B139" s="224"/>
      <c r="C139" s="224"/>
      <c r="D139" s="224"/>
      <c r="E139" s="224"/>
      <c r="F139" s="224"/>
      <c r="G139" s="224"/>
      <c r="H139" s="315">
        <f>SUM(H137:I138)</f>
        <v>237530</v>
      </c>
      <c r="I139" s="315"/>
      <c r="J139" s="31"/>
    </row>
    <row r="140" spans="1:10" ht="15.75" thickTop="1" x14ac:dyDescent="0.25"/>
  </sheetData>
  <mergeCells count="64">
    <mergeCell ref="H135:I135"/>
    <mergeCell ref="H136:I136"/>
    <mergeCell ref="H137:I137"/>
    <mergeCell ref="H138:I138"/>
    <mergeCell ref="H139:I139"/>
    <mergeCell ref="H134:I134"/>
    <mergeCell ref="H121:I121"/>
    <mergeCell ref="H122:I122"/>
    <mergeCell ref="H123:I123"/>
    <mergeCell ref="H124:I124"/>
    <mergeCell ref="H125:I125"/>
    <mergeCell ref="H126:I126"/>
    <mergeCell ref="H127:I127"/>
    <mergeCell ref="H128:I128"/>
    <mergeCell ref="H131:I131"/>
    <mergeCell ref="H132:I132"/>
    <mergeCell ref="H133:I133"/>
    <mergeCell ref="H130:I130"/>
    <mergeCell ref="H120:I120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17:I117"/>
    <mergeCell ref="H118:I118"/>
    <mergeCell ref="H119:I119"/>
    <mergeCell ref="B106:D106"/>
    <mergeCell ref="E106:G106"/>
    <mergeCell ref="H106:I106"/>
    <mergeCell ref="B107:D107"/>
    <mergeCell ref="E107:G107"/>
    <mergeCell ref="H107:I107"/>
    <mergeCell ref="A96:J96"/>
    <mergeCell ref="A97:J97"/>
    <mergeCell ref="D101:G101"/>
    <mergeCell ref="H101:I101"/>
    <mergeCell ref="D103:G103"/>
    <mergeCell ref="H103:I103"/>
    <mergeCell ref="B48:D48"/>
    <mergeCell ref="E48:G48"/>
    <mergeCell ref="H48:I48"/>
    <mergeCell ref="B8:D8"/>
    <mergeCell ref="E8:G8"/>
    <mergeCell ref="H8:I8"/>
    <mergeCell ref="A37:J37"/>
    <mergeCell ref="A38:J38"/>
    <mergeCell ref="D42:G42"/>
    <mergeCell ref="H42:I42"/>
    <mergeCell ref="D44:G44"/>
    <mergeCell ref="H44:I44"/>
    <mergeCell ref="B47:D47"/>
    <mergeCell ref="E47:G47"/>
    <mergeCell ref="H47:I47"/>
    <mergeCell ref="D2:G2"/>
    <mergeCell ref="H2:I2"/>
    <mergeCell ref="D4:G4"/>
    <mergeCell ref="H4:I4"/>
    <mergeCell ref="B7:D7"/>
    <mergeCell ref="E7:G7"/>
    <mergeCell ref="H7:I7"/>
  </mergeCells>
  <pageMargins left="0.70866141732283472" right="0.70866141732283472" top="0.35433070866141736" bottom="0.35433070866141736" header="0.31496062992125984" footer="0.31496062992125984"/>
  <pageSetup paperSize="8" scale="52" orientation="portrait" r:id="rId1"/>
  <rowBreaks count="2" manualBreakCount="2">
    <brk id="40" max="16383" man="1"/>
    <brk id="98" max="16383" man="1"/>
  </rowBreaks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 A C C C a n d A E R ! 1 3 8 9 2 2 9 0 . 1 < / d o c u m e n t i d >  
     < s e n d e r i d > D M C E N < / s e n d e r i d >  
     < s e n d e r e m a i l > D A N I E L . M C E N I E R Y @ A C C C . G O V . A U < / s e n d e r e m a i l >  
     < l a s t m o d i f i e d > 2 0 2 2 - 0 6 - 0 3 T 1 3 : 1 9 : 4 5 . 0 0 0 0 0 0 0 + 1 0 : 0 0 < / l a s t m o d i f i e d >  
     < d a t a b a s e > A C C C a n d A E R 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Contents</vt:lpstr>
      <vt:lpstr>A1.1 Brisbane</vt:lpstr>
      <vt:lpstr>A1.2 Melbourne </vt:lpstr>
      <vt:lpstr>A1.3 Perth</vt:lpstr>
      <vt:lpstr>A1.4 Sydney</vt:lpstr>
      <vt:lpstr>'A1.1 Brisbane'!Print_Area</vt:lpstr>
      <vt:lpstr>'A1.2 Melbourne '!Print_Area</vt:lpstr>
      <vt:lpstr>'A1.3 Perth'!Print_Area</vt:lpstr>
      <vt:lpstr>'A1.4 Sydney'!Print_Area</vt:lpstr>
      <vt:lpstr>Contents!Print_Area</vt:lpstr>
    </vt:vector>
  </TitlesOfParts>
  <Company>ACCC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Yen, Chia-Lin</dc:creator>
  <cp:lastModifiedBy>McEniery, Daniel</cp:lastModifiedBy>
  <cp:lastPrinted>2020-02-19T06:42:47Z</cp:lastPrinted>
  <dcterms:created xsi:type="dcterms:W3CDTF">2016-02-24T23:23:58Z</dcterms:created>
  <dcterms:modified xsi:type="dcterms:W3CDTF">2022-06-03T03:19:45Z</dcterms:modified>
</cp:coreProperties>
</file>