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480" yWindow="60" windowWidth="22560" windowHeight="7125" activeTab="0"/>
  </bookViews>
  <sheets>
    <sheet name="DTCS FAD pricing model" sheetId="1" r:id="rId1"/>
  </sheets>
  <definedNames>
    <definedName name="_xlnm.Print_Area" localSheetId="0">'DTCS FAD pricing model'!$B$2:$AA$47</definedName>
  </definedNames>
  <calcPr fullCalcOnLoad="1"/>
</workbook>
</file>

<file path=xl/sharedStrings.xml><?xml version="1.0" encoding="utf-8"?>
<sst xmlns="http://schemas.openxmlformats.org/spreadsheetml/2006/main" count="38" uniqueCount="37">
  <si>
    <t>Metro</t>
  </si>
  <si>
    <t>Regional</t>
  </si>
  <si>
    <t>Distance (km)</t>
  </si>
  <si>
    <t>Change the blue cells to generate price output in the green cell</t>
  </si>
  <si>
    <t>Route category</t>
  </si>
  <si>
    <t>Valid distances are greater than 0 km and up to 4000 km. Distance is measured based on the point to point radial distance of the entire service.</t>
  </si>
  <si>
    <t>Route between Tasmania and mainland</t>
  </si>
  <si>
    <t>Route to or from Darwin</t>
  </si>
  <si>
    <t>Data rate (Mbps)</t>
  </si>
  <si>
    <t>Tail end - regional</t>
  </si>
  <si>
    <t>Tail end - metro</t>
  </si>
  <si>
    <t>Use of this calculator</t>
  </si>
  <si>
    <t>Routes that traverse the Bass Strait must be greater than the notional length of the under-sea cable (300 km) to generate output.</t>
  </si>
  <si>
    <t>Predictor</t>
  </si>
  <si>
    <t>Coeff.</t>
  </si>
  <si>
    <t>Value.</t>
  </si>
  <si>
    <t>Bass strait</t>
  </si>
  <si>
    <t>log capacity</t>
  </si>
  <si>
    <t>log distance</t>
  </si>
  <si>
    <t>(log capacity)(log distance)</t>
  </si>
  <si>
    <t>Monthly charge ($)</t>
  </si>
  <si>
    <t>Annual charge ($)</t>
  </si>
  <si>
    <r>
      <t>0.5(log capacity)</t>
    </r>
    <r>
      <rPr>
        <vertAlign val="superscript"/>
        <sz val="10"/>
        <rFont val="Times New Roman"/>
        <family val="1"/>
      </rPr>
      <t>2</t>
    </r>
  </si>
  <si>
    <r>
      <t>0.5(log distance)</t>
    </r>
    <r>
      <rPr>
        <vertAlign val="superscript"/>
        <sz val="10"/>
        <rFont val="Times New Roman"/>
        <family val="1"/>
      </rPr>
      <t>2</t>
    </r>
  </si>
  <si>
    <t>Rounding</t>
  </si>
  <si>
    <t>2mbps-5km</t>
  </si>
  <si>
    <t>Intercapital</t>
  </si>
  <si>
    <t>exp(MSE/2)</t>
  </si>
  <si>
    <t>Uplift:</t>
  </si>
  <si>
    <t>Output is the regulated monthly price (ex-GST) for the service specified in the blue cells.</t>
  </si>
  <si>
    <t>All tail end routes are set equal to 2 km</t>
  </si>
  <si>
    <t>Valid ranges for data rate are between 2 and 1000 Mbps.</t>
  </si>
  <si>
    <t xml:space="preserve">This calculator does not replace the Price Terms set out in section 5 of the 2016 DTCS FAD and is intended to be a guide only. </t>
  </si>
  <si>
    <t>Section 5 of the 2016 DTCS FAD explains the ACCC’s decision on the Price Terms.</t>
  </si>
  <si>
    <t>SDH</t>
  </si>
  <si>
    <t xml:space="preserve"> DTCS FAD pricing calculator</t>
  </si>
  <si>
    <t>Final version date: April 2016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</si>
</sst>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[Red]\(&quot;$&quot;#,##0\)"/>
    <numFmt numFmtId="165" formatCode="_(&quot;$&quot;* #,##0.00_);_(&quot;$&quot;* \(#,##0.00\);_(&quot;$&quot;* &quot;-&quot;??_);_(@_)"/>
    <numFmt numFmtId="166" formatCode="&quot;$&quot;#,##0"/>
    <numFmt numFmtId="167" formatCode="_-&quot;$&quot;* #,##0_-;\-&quot;$&quot;* #,##0_-;_-&quot;$&quot;* &quot;-&quot;??_-;_-@_-"/>
    <numFmt numFmtId="168" formatCode="_-&quot;$&quot;* #,##0.0_-;\-&quot;$&quot;* #,##0.0_-;_-&quot;$&quot;* &quot;-&quot;??_-;_-@_-"/>
    <numFmt numFmtId="169" formatCode="_-&quot;$&quot;* #,##0.000_-;\-&quot;$&quot;* #,##0.000_-;_-&quot;$&quot;* &quot;-&quot;??_-;_-@_-"/>
    <numFmt numFmtId="170" formatCode="_-&quot;$&quot;* #,##0.0000_-;\-&quot;$&quot;* #,##0.0000_-;_-&quot;$&quot;* &quot;-&quot;??_-;_-@_-"/>
    <numFmt numFmtId="171" formatCode="0.00000"/>
    <numFmt numFmtId="172" formatCode="0.000000"/>
    <numFmt numFmtId="173" formatCode="0.000"/>
    <numFmt numFmtId="174" formatCode="0.0000"/>
    <numFmt numFmtId="175" formatCode="0.0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0"/>
      <color indexed="22"/>
      <name val="Arial"/>
      <family val="2"/>
    </font>
    <font>
      <sz val="11"/>
      <color indexed="22"/>
      <name val="Calibri"/>
      <family val="2"/>
    </font>
    <font>
      <b/>
      <sz val="6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sz val="8"/>
      <color indexed="10"/>
      <name val="Arial"/>
      <family val="2"/>
    </font>
    <font>
      <vertAlign val="superscript"/>
      <sz val="10"/>
      <name val="Times New Roman"/>
      <family val="1"/>
    </font>
    <font>
      <sz val="11"/>
      <name val="Calibri"/>
      <family val="2"/>
    </font>
    <font>
      <sz val="12"/>
      <color indexed="8"/>
      <name val="Calibri"/>
      <family val="2"/>
    </font>
    <font>
      <sz val="10"/>
      <color indexed="55"/>
      <name val="Arial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sz val="11"/>
      <color indexed="55"/>
      <name val="Calibri"/>
      <family val="2"/>
    </font>
    <font>
      <b/>
      <sz val="16"/>
      <color indexed="8"/>
      <name val="Arial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0"/>
      <color theme="0" tint="-0.3499799966812134"/>
      <name val="Arial"/>
      <family val="2"/>
    </font>
    <font>
      <sz val="10"/>
      <color theme="1"/>
      <name val="Arial"/>
      <family val="2"/>
    </font>
    <font>
      <sz val="6"/>
      <color theme="1"/>
      <name val="Arial"/>
      <family val="2"/>
    </font>
    <font>
      <sz val="11"/>
      <color theme="0" tint="-0.3499799966812134"/>
      <name val="Calibri"/>
      <family val="2"/>
    </font>
    <font>
      <b/>
      <sz val="16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2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2" fillId="0" borderId="0">
      <alignment/>
      <protection/>
    </xf>
    <xf numFmtId="0" fontId="33" fillId="0" borderId="0">
      <alignment/>
      <protection/>
    </xf>
    <xf numFmtId="0" fontId="32" fillId="0" borderId="0">
      <alignment/>
      <protection/>
    </xf>
    <xf numFmtId="0" fontId="33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2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24" borderId="10" xfId="0" applyFill="1" applyBorder="1" applyAlignment="1" applyProtection="1">
      <alignment horizontal="center"/>
      <protection locked="0"/>
    </xf>
    <xf numFmtId="0" fontId="0" fillId="24" borderId="11" xfId="0" applyFill="1" applyBorder="1" applyAlignment="1" applyProtection="1">
      <alignment horizontal="center"/>
      <protection locked="0"/>
    </xf>
    <xf numFmtId="0" fontId="0" fillId="24" borderId="12" xfId="0" applyFill="1" applyBorder="1" applyAlignment="1" applyProtection="1">
      <alignment horizontal="center"/>
      <protection locked="0"/>
    </xf>
    <xf numFmtId="44" fontId="0" fillId="4" borderId="13" xfId="133" applyNumberFormat="1" applyFont="1" applyFill="1" applyBorder="1" applyAlignment="1" applyProtection="1">
      <alignment/>
      <protection hidden="1"/>
    </xf>
    <xf numFmtId="0" fontId="0" fillId="20" borderId="0" xfId="0" applyFill="1" applyAlignment="1" applyProtection="1">
      <alignment/>
      <protection/>
    </xf>
    <xf numFmtId="0" fontId="2" fillId="20" borderId="0" xfId="0" applyFont="1" applyFill="1" applyAlignment="1" applyProtection="1">
      <alignment/>
      <protection/>
    </xf>
    <xf numFmtId="0" fontId="0" fillId="20" borderId="0" xfId="0" applyFont="1" applyFill="1" applyAlignment="1" applyProtection="1">
      <alignment/>
      <protection/>
    </xf>
    <xf numFmtId="0" fontId="34" fillId="20" borderId="0" xfId="0" applyFont="1" applyFill="1" applyAlignment="1" applyProtection="1">
      <alignment/>
      <protection/>
    </xf>
    <xf numFmtId="0" fontId="0" fillId="25" borderId="14" xfId="0" applyFill="1" applyBorder="1" applyAlignment="1" applyProtection="1">
      <alignment/>
      <protection/>
    </xf>
    <xf numFmtId="0" fontId="2" fillId="25" borderId="15" xfId="0" applyFont="1" applyFill="1" applyBorder="1" applyAlignment="1" applyProtection="1">
      <alignment/>
      <protection/>
    </xf>
    <xf numFmtId="0" fontId="2" fillId="25" borderId="16" xfId="0" applyFont="1" applyFill="1" applyBorder="1" applyAlignment="1" applyProtection="1">
      <alignment/>
      <protection/>
    </xf>
    <xf numFmtId="0" fontId="0" fillId="20" borderId="0" xfId="204" applyFont="1" applyFill="1" applyProtection="1">
      <alignment/>
      <protection/>
    </xf>
    <xf numFmtId="174" fontId="0" fillId="20" borderId="0" xfId="0" applyNumberFormat="1" applyFont="1" applyFill="1" applyAlignment="1" applyProtection="1">
      <alignment/>
      <protection/>
    </xf>
    <xf numFmtId="2" fontId="0" fillId="20" borderId="0" xfId="0" applyNumberFormat="1" applyFont="1" applyFill="1" applyAlignment="1" applyProtection="1">
      <alignment/>
      <protection/>
    </xf>
    <xf numFmtId="0" fontId="35" fillId="25" borderId="17" xfId="0" applyFont="1" applyFill="1" applyBorder="1" applyAlignment="1" applyProtection="1">
      <alignment horizontal="center" vertical="center"/>
      <protection/>
    </xf>
    <xf numFmtId="0" fontId="2" fillId="25" borderId="0" xfId="0" applyFont="1" applyFill="1" applyBorder="1" applyAlignment="1" applyProtection="1">
      <alignment/>
      <protection/>
    </xf>
    <xf numFmtId="0" fontId="22" fillId="25" borderId="0" xfId="0" applyFont="1" applyFill="1" applyBorder="1" applyAlignment="1" applyProtection="1">
      <alignment/>
      <protection/>
    </xf>
    <xf numFmtId="0" fontId="22" fillId="25" borderId="18" xfId="0" applyFont="1" applyFill="1" applyBorder="1" applyAlignment="1" applyProtection="1">
      <alignment/>
      <protection/>
    </xf>
    <xf numFmtId="0" fontId="0" fillId="20" borderId="0" xfId="0" applyFill="1" applyBorder="1" applyAlignment="1" applyProtection="1">
      <alignment/>
      <protection/>
    </xf>
    <xf numFmtId="0" fontId="0" fillId="25" borderId="17" xfId="0" applyFill="1" applyBorder="1" applyAlignment="1" applyProtection="1">
      <alignment/>
      <protection/>
    </xf>
    <xf numFmtId="0" fontId="0" fillId="25" borderId="0" xfId="0" applyFill="1" applyBorder="1" applyAlignment="1" applyProtection="1">
      <alignment/>
      <protection/>
    </xf>
    <xf numFmtId="0" fontId="0" fillId="25" borderId="0" xfId="0" applyFill="1" applyBorder="1" applyAlignment="1" applyProtection="1">
      <alignment horizontal="center" wrapText="1"/>
      <protection/>
    </xf>
    <xf numFmtId="0" fontId="0" fillId="25" borderId="18" xfId="0" applyFill="1" applyBorder="1" applyAlignment="1" applyProtection="1">
      <alignment/>
      <protection/>
    </xf>
    <xf numFmtId="0" fontId="0" fillId="20" borderId="0" xfId="0" applyFont="1" applyFill="1" applyBorder="1" applyAlignment="1" applyProtection="1">
      <alignment/>
      <protection/>
    </xf>
    <xf numFmtId="0" fontId="0" fillId="25" borderId="17" xfId="0" applyFill="1" applyBorder="1" applyAlignment="1" applyProtection="1">
      <alignment horizontal="right" indent="1"/>
      <protection/>
    </xf>
    <xf numFmtId="0" fontId="0" fillId="25" borderId="18" xfId="0" applyFill="1" applyBorder="1" applyAlignment="1" applyProtection="1">
      <alignment horizontal="center"/>
      <protection/>
    </xf>
    <xf numFmtId="0" fontId="0" fillId="25" borderId="17" xfId="0" applyFill="1" applyBorder="1" applyAlignment="1" applyProtection="1">
      <alignment horizontal="left" indent="1"/>
      <protection/>
    </xf>
    <xf numFmtId="0" fontId="4" fillId="25" borderId="17" xfId="0" applyFont="1" applyFill="1" applyBorder="1" applyAlignment="1" applyProtection="1">
      <alignment horizontal="left" indent="1"/>
      <protection/>
    </xf>
    <xf numFmtId="0" fontId="0" fillId="20" borderId="19" xfId="204" applyFont="1" applyFill="1" applyBorder="1" applyProtection="1">
      <alignment/>
      <protection/>
    </xf>
    <xf numFmtId="174" fontId="0" fillId="20" borderId="20" xfId="0" applyNumberFormat="1" applyFont="1" applyFill="1" applyBorder="1" applyAlignment="1" applyProtection="1">
      <alignment/>
      <protection/>
    </xf>
    <xf numFmtId="2" fontId="0" fillId="20" borderId="19" xfId="0" applyNumberFormat="1" applyFont="1" applyFill="1" applyBorder="1" applyAlignment="1" applyProtection="1">
      <alignment horizontal="right"/>
      <protection/>
    </xf>
    <xf numFmtId="2" fontId="0" fillId="20" borderId="21" xfId="0" applyNumberFormat="1" applyFont="1" applyFill="1" applyBorder="1" applyAlignment="1" applyProtection="1">
      <alignment horizontal="right"/>
      <protection/>
    </xf>
    <xf numFmtId="0" fontId="5" fillId="25" borderId="17" xfId="0" applyFont="1" applyFill="1" applyBorder="1" applyAlignment="1" applyProtection="1">
      <alignment horizontal="left" indent="1"/>
      <protection/>
    </xf>
    <xf numFmtId="0" fontId="2" fillId="20" borderId="0" xfId="0" applyFont="1" applyFill="1" applyBorder="1" applyAlignment="1" applyProtection="1">
      <alignment/>
      <protection/>
    </xf>
    <xf numFmtId="0" fontId="34" fillId="20" borderId="0" xfId="0" applyFont="1" applyFill="1" applyBorder="1" applyAlignment="1" applyProtection="1">
      <alignment/>
      <protection/>
    </xf>
    <xf numFmtId="0" fontId="36" fillId="25" borderId="17" xfId="0" applyFont="1" applyFill="1" applyBorder="1" applyAlignment="1" applyProtection="1">
      <alignment horizontal="left" indent="1"/>
      <protection/>
    </xf>
    <xf numFmtId="0" fontId="2" fillId="25" borderId="18" xfId="0" applyFont="1" applyFill="1" applyBorder="1" applyAlignment="1" applyProtection="1">
      <alignment/>
      <protection/>
    </xf>
    <xf numFmtId="165" fontId="0" fillId="20" borderId="0" xfId="133" applyFont="1" applyFill="1" applyBorder="1" applyAlignment="1" applyProtection="1">
      <alignment/>
      <protection/>
    </xf>
    <xf numFmtId="166" fontId="25" fillId="20" borderId="0" xfId="31" applyNumberFormat="1" applyFont="1" applyFill="1" applyBorder="1" applyAlignment="1" applyProtection="1">
      <alignment/>
      <protection/>
    </xf>
    <xf numFmtId="0" fontId="2" fillId="25" borderId="22" xfId="0" applyFont="1" applyFill="1" applyBorder="1" applyAlignment="1" applyProtection="1">
      <alignment/>
      <protection/>
    </xf>
    <xf numFmtId="0" fontId="2" fillId="25" borderId="23" xfId="0" applyFont="1" applyFill="1" applyBorder="1" applyAlignment="1" applyProtection="1">
      <alignment/>
      <protection/>
    </xf>
    <xf numFmtId="0" fontId="2" fillId="25" borderId="24" xfId="0" applyFont="1" applyFill="1" applyBorder="1" applyAlignment="1" applyProtection="1">
      <alignment/>
      <protection/>
    </xf>
    <xf numFmtId="167" fontId="25" fillId="20" borderId="0" xfId="220" applyNumberFormat="1" applyFont="1" applyFill="1" applyBorder="1" applyProtection="1">
      <alignment/>
      <protection/>
    </xf>
    <xf numFmtId="165" fontId="2" fillId="20" borderId="0" xfId="133" applyFont="1" applyFill="1" applyBorder="1" applyAlignment="1" applyProtection="1">
      <alignment/>
      <protection/>
    </xf>
    <xf numFmtId="165" fontId="34" fillId="20" borderId="0" xfId="133" applyFont="1" applyFill="1" applyBorder="1" applyAlignment="1" applyProtection="1">
      <alignment/>
      <protection/>
    </xf>
    <xf numFmtId="165" fontId="2" fillId="20" borderId="0" xfId="133" applyFont="1" applyFill="1" applyAlignment="1" applyProtection="1">
      <alignment/>
      <protection/>
    </xf>
    <xf numFmtId="164" fontId="0" fillId="20" borderId="0" xfId="133" applyNumberFormat="1" applyFont="1" applyFill="1" applyBorder="1" applyAlignment="1" applyProtection="1">
      <alignment/>
      <protection/>
    </xf>
    <xf numFmtId="166" fontId="3" fillId="20" borderId="0" xfId="31" applyNumberFormat="1" applyFont="1" applyFill="1" applyBorder="1" applyAlignment="1" applyProtection="1">
      <alignment/>
      <protection/>
    </xf>
    <xf numFmtId="166" fontId="37" fillId="20" borderId="0" xfId="31" applyNumberFormat="1" applyFont="1" applyFill="1" applyBorder="1" applyAlignment="1" applyProtection="1">
      <alignment/>
      <protection/>
    </xf>
    <xf numFmtId="166" fontId="3" fillId="20" borderId="0" xfId="31" applyNumberFormat="1" applyFont="1" applyFill="1" applyAlignment="1" applyProtection="1">
      <alignment/>
      <protection/>
    </xf>
    <xf numFmtId="164" fontId="2" fillId="20" borderId="0" xfId="133" applyNumberFormat="1" applyFont="1" applyFill="1" applyBorder="1" applyAlignment="1" applyProtection="1">
      <alignment/>
      <protection/>
    </xf>
    <xf numFmtId="164" fontId="34" fillId="20" borderId="0" xfId="133" applyNumberFormat="1" applyFont="1" applyFill="1" applyBorder="1" applyAlignment="1" applyProtection="1">
      <alignment/>
      <protection/>
    </xf>
    <xf numFmtId="171" fontId="0" fillId="20" borderId="0" xfId="0" applyNumberFormat="1" applyFont="1" applyFill="1" applyAlignment="1" applyProtection="1">
      <alignment/>
      <protection/>
    </xf>
    <xf numFmtId="171" fontId="0" fillId="20" borderId="20" xfId="0" applyNumberFormat="1" applyFont="1" applyFill="1" applyBorder="1" applyAlignment="1" applyProtection="1">
      <alignment/>
      <protection/>
    </xf>
    <xf numFmtId="0" fontId="23" fillId="25" borderId="25" xfId="0" applyFont="1" applyFill="1" applyBorder="1" applyAlignment="1" applyProtection="1">
      <alignment horizontal="center" vertical="center" wrapText="1"/>
      <protection hidden="1"/>
    </xf>
    <xf numFmtId="0" fontId="23" fillId="25" borderId="26" xfId="0" applyFont="1" applyFill="1" applyBorder="1" applyAlignment="1" applyProtection="1">
      <alignment horizontal="center" vertical="center" wrapText="1"/>
      <protection hidden="1"/>
    </xf>
    <xf numFmtId="0" fontId="38" fillId="25" borderId="17" xfId="0" applyFont="1" applyFill="1" applyBorder="1" applyAlignment="1" applyProtection="1">
      <alignment horizontal="left" vertical="center"/>
      <protection/>
    </xf>
    <xf numFmtId="0" fontId="38" fillId="25" borderId="0" xfId="0" applyFont="1" applyFill="1" applyBorder="1" applyAlignment="1" applyProtection="1">
      <alignment horizontal="left" vertical="center"/>
      <protection/>
    </xf>
    <xf numFmtId="0" fontId="38" fillId="25" borderId="18" xfId="0" applyFont="1" applyFill="1" applyBorder="1" applyAlignment="1" applyProtection="1">
      <alignment horizontal="left" vertical="center"/>
      <protection/>
    </xf>
  </cellXfs>
  <cellStyles count="239">
    <cellStyle name="Normal" xfId="0"/>
    <cellStyle name="20% - Accent1" xfId="15"/>
    <cellStyle name="20% - Accent1 2" xfId="16"/>
    <cellStyle name="20% - Accent1 3" xfId="17"/>
    <cellStyle name="20% - Accent1 4" xfId="18"/>
    <cellStyle name="20% - Accent2" xfId="19"/>
    <cellStyle name="20% - Accent2 2" xfId="20"/>
    <cellStyle name="20% - Accent2 3" xfId="21"/>
    <cellStyle name="20% - Accent2 4" xfId="22"/>
    <cellStyle name="20% - Accent3" xfId="23"/>
    <cellStyle name="20% - Accent3 2" xfId="24"/>
    <cellStyle name="20% - Accent3 3" xfId="25"/>
    <cellStyle name="20% - Accent3 4" xfId="26"/>
    <cellStyle name="20% - Accent4" xfId="27"/>
    <cellStyle name="20% - Accent4 2" xfId="28"/>
    <cellStyle name="20% - Accent4 3" xfId="29"/>
    <cellStyle name="20% - Accent4 4" xfId="30"/>
    <cellStyle name="20% - Accent5" xfId="31"/>
    <cellStyle name="20% - Accent5 2" xfId="32"/>
    <cellStyle name="20% - Accent5 3" xfId="33"/>
    <cellStyle name="20% - Accent5 4" xfId="34"/>
    <cellStyle name="20% - Accent6" xfId="35"/>
    <cellStyle name="20% - Accent6 2" xfId="36"/>
    <cellStyle name="20% - Accent6 3" xfId="37"/>
    <cellStyle name="20% - Accent6 4" xfId="38"/>
    <cellStyle name="40% - Accent1" xfId="39"/>
    <cellStyle name="40% - Accent1 2" xfId="40"/>
    <cellStyle name="40% - Accent1 3" xfId="41"/>
    <cellStyle name="40% - Accent1 4" xfId="42"/>
    <cellStyle name="40% - Accent2" xfId="43"/>
    <cellStyle name="40% - Accent2 2" xfId="44"/>
    <cellStyle name="40% - Accent2 3" xfId="45"/>
    <cellStyle name="40% - Accent2 4" xfId="46"/>
    <cellStyle name="40% - Accent3" xfId="47"/>
    <cellStyle name="40% - Accent3 2" xfId="48"/>
    <cellStyle name="40% - Accent3 3" xfId="49"/>
    <cellStyle name="40% - Accent3 4" xfId="50"/>
    <cellStyle name="40% - Accent4" xfId="51"/>
    <cellStyle name="40% - Accent4 2" xfId="52"/>
    <cellStyle name="40% - Accent4 3" xfId="53"/>
    <cellStyle name="40% - Accent4 4" xfId="54"/>
    <cellStyle name="40% - Accent5" xfId="55"/>
    <cellStyle name="40% - Accent5 2" xfId="56"/>
    <cellStyle name="40% - Accent5 3" xfId="57"/>
    <cellStyle name="40% - Accent5 4" xfId="58"/>
    <cellStyle name="40% - Accent6" xfId="59"/>
    <cellStyle name="40% - Accent6 2" xfId="60"/>
    <cellStyle name="40% - Accent6 3" xfId="61"/>
    <cellStyle name="40% - Accent6 4" xfId="62"/>
    <cellStyle name="60% - Accent1" xfId="63"/>
    <cellStyle name="60% - Accent1 2" xfId="64"/>
    <cellStyle name="60% - Accent1 3" xfId="65"/>
    <cellStyle name="60% - Accent1 4" xfId="66"/>
    <cellStyle name="60% - Accent2" xfId="67"/>
    <cellStyle name="60% - Accent2 2" xfId="68"/>
    <cellStyle name="60% - Accent2 3" xfId="69"/>
    <cellStyle name="60% - Accent2 4" xfId="70"/>
    <cellStyle name="60% - Accent3" xfId="71"/>
    <cellStyle name="60% - Accent3 2" xfId="72"/>
    <cellStyle name="60% - Accent3 3" xfId="73"/>
    <cellStyle name="60% - Accent3 4" xfId="74"/>
    <cellStyle name="60% - Accent4" xfId="75"/>
    <cellStyle name="60% - Accent4 2" xfId="76"/>
    <cellStyle name="60% - Accent4 3" xfId="77"/>
    <cellStyle name="60% - Accent4 4" xfId="78"/>
    <cellStyle name="60% - Accent5" xfId="79"/>
    <cellStyle name="60% - Accent5 2" xfId="80"/>
    <cellStyle name="60% - Accent5 3" xfId="81"/>
    <cellStyle name="60% - Accent5 4" xfId="82"/>
    <cellStyle name="60% - Accent6" xfId="83"/>
    <cellStyle name="60% - Accent6 2" xfId="84"/>
    <cellStyle name="60% - Accent6 3" xfId="85"/>
    <cellStyle name="60% - Accent6 4" xfId="86"/>
    <cellStyle name="Accent1" xfId="87"/>
    <cellStyle name="Accent1 2" xfId="88"/>
    <cellStyle name="Accent1 3" xfId="89"/>
    <cellStyle name="Accent1 4" xfId="90"/>
    <cellStyle name="Accent2" xfId="91"/>
    <cellStyle name="Accent2 2" xfId="92"/>
    <cellStyle name="Accent2 3" xfId="93"/>
    <cellStyle name="Accent2 4" xfId="94"/>
    <cellStyle name="Accent3" xfId="95"/>
    <cellStyle name="Accent3 2" xfId="96"/>
    <cellStyle name="Accent3 3" xfId="97"/>
    <cellStyle name="Accent3 4" xfId="98"/>
    <cellStyle name="Accent4" xfId="99"/>
    <cellStyle name="Accent4 2" xfId="100"/>
    <cellStyle name="Accent4 3" xfId="101"/>
    <cellStyle name="Accent4 4" xfId="102"/>
    <cellStyle name="Accent5" xfId="103"/>
    <cellStyle name="Accent5 2" xfId="104"/>
    <cellStyle name="Accent5 3" xfId="105"/>
    <cellStyle name="Accent5 4" xfId="106"/>
    <cellStyle name="Accent6" xfId="107"/>
    <cellStyle name="Accent6 2" xfId="108"/>
    <cellStyle name="Accent6 3" xfId="109"/>
    <cellStyle name="Accent6 4" xfId="110"/>
    <cellStyle name="Bad" xfId="111"/>
    <cellStyle name="Bad 2" xfId="112"/>
    <cellStyle name="Bad 3" xfId="113"/>
    <cellStyle name="Bad 4" xfId="114"/>
    <cellStyle name="Calculation" xfId="115"/>
    <cellStyle name="Calculation 2" xfId="116"/>
    <cellStyle name="Calculation 3" xfId="117"/>
    <cellStyle name="Calculation 4" xfId="118"/>
    <cellStyle name="Check Cell" xfId="119"/>
    <cellStyle name="Check Cell 2" xfId="120"/>
    <cellStyle name="Check Cell 3" xfId="121"/>
    <cellStyle name="Check Cell 4" xfId="122"/>
    <cellStyle name="Comma" xfId="123"/>
    <cellStyle name="Comma [0]" xfId="124"/>
    <cellStyle name="Comma 2" xfId="125"/>
    <cellStyle name="Comma 3" xfId="126"/>
    <cellStyle name="Comma 4" xfId="127"/>
    <cellStyle name="Comma 5" xfId="128"/>
    <cellStyle name="Comma 6" xfId="129"/>
    <cellStyle name="Comma 7" xfId="130"/>
    <cellStyle name="Comma 8" xfId="131"/>
    <cellStyle name="Comma 9" xfId="132"/>
    <cellStyle name="Currency" xfId="133"/>
    <cellStyle name="Currency [0]" xfId="134"/>
    <cellStyle name="Currency 2" xfId="135"/>
    <cellStyle name="Currency 3" xfId="136"/>
    <cellStyle name="Currency 4" xfId="137"/>
    <cellStyle name="Explanatory Text" xfId="138"/>
    <cellStyle name="Explanatory Text 2" xfId="139"/>
    <cellStyle name="Explanatory Text 3" xfId="140"/>
    <cellStyle name="Explanatory Text 4" xfId="141"/>
    <cellStyle name="Good" xfId="142"/>
    <cellStyle name="Good 2" xfId="143"/>
    <cellStyle name="Good 3" xfId="144"/>
    <cellStyle name="Good 4" xfId="145"/>
    <cellStyle name="Heading 1" xfId="146"/>
    <cellStyle name="Heading 1 2" xfId="147"/>
    <cellStyle name="Heading 1 3" xfId="148"/>
    <cellStyle name="Heading 1 4" xfId="149"/>
    <cellStyle name="Heading 2" xfId="150"/>
    <cellStyle name="Heading 2 2" xfId="151"/>
    <cellStyle name="Heading 2 3" xfId="152"/>
    <cellStyle name="Heading 2 4" xfId="153"/>
    <cellStyle name="Heading 3" xfId="154"/>
    <cellStyle name="Heading 3 2" xfId="155"/>
    <cellStyle name="Heading 3 3" xfId="156"/>
    <cellStyle name="Heading 3 4" xfId="157"/>
    <cellStyle name="Heading 4" xfId="158"/>
    <cellStyle name="Heading 4 2" xfId="159"/>
    <cellStyle name="Heading 4 3" xfId="160"/>
    <cellStyle name="Heading 4 4" xfId="161"/>
    <cellStyle name="Input" xfId="162"/>
    <cellStyle name="Input 2" xfId="163"/>
    <cellStyle name="Input 3" xfId="164"/>
    <cellStyle name="Input 4" xfId="165"/>
    <cellStyle name="Linked Cell" xfId="166"/>
    <cellStyle name="Linked Cell 2" xfId="167"/>
    <cellStyle name="Linked Cell 3" xfId="168"/>
    <cellStyle name="Linked Cell 4" xfId="169"/>
    <cellStyle name="Neutral" xfId="170"/>
    <cellStyle name="Neutral 2" xfId="171"/>
    <cellStyle name="Neutral 3" xfId="172"/>
    <cellStyle name="Neutral 4" xfId="173"/>
    <cellStyle name="Normal 10" xfId="174"/>
    <cellStyle name="Normal 11" xfId="175"/>
    <cellStyle name="Normal 11 2" xfId="176"/>
    <cellStyle name="Normal 12" xfId="177"/>
    <cellStyle name="Normal 12 2" xfId="178"/>
    <cellStyle name="Normal 13" xfId="179"/>
    <cellStyle name="Normal 14" xfId="180"/>
    <cellStyle name="Normal 15" xfId="181"/>
    <cellStyle name="Normal 2" xfId="182"/>
    <cellStyle name="Normal 2 2" xfId="183"/>
    <cellStyle name="Normal 3" xfId="184"/>
    <cellStyle name="Normal 3 2" xfId="185"/>
    <cellStyle name="Normal 3 2 2" xfId="186"/>
    <cellStyle name="Normal 3 2 2 2" xfId="187"/>
    <cellStyle name="Normal 3 2 2 2 2" xfId="188"/>
    <cellStyle name="Normal 3 2 2 3" xfId="189"/>
    <cellStyle name="Normal 3 2 3" xfId="190"/>
    <cellStyle name="Normal 3 2 3 2" xfId="191"/>
    <cellStyle name="Normal 3 2 4" xfId="192"/>
    <cellStyle name="Normal 3 3" xfId="193"/>
    <cellStyle name="Normal 3 3 2" xfId="194"/>
    <cellStyle name="Normal 3 3 2 2" xfId="195"/>
    <cellStyle name="Normal 3 3 3" xfId="196"/>
    <cellStyle name="Normal 3 4" xfId="197"/>
    <cellStyle name="Normal 3 4 2" xfId="198"/>
    <cellStyle name="Normal 3 5" xfId="199"/>
    <cellStyle name="Normal 3 6" xfId="200"/>
    <cellStyle name="Normal 4" xfId="201"/>
    <cellStyle name="Normal 4 2" xfId="202"/>
    <cellStyle name="Normal 4 3" xfId="203"/>
    <cellStyle name="Normal 5" xfId="204"/>
    <cellStyle name="Normal 5 2" xfId="205"/>
    <cellStyle name="Normal 5 2 2" xfId="206"/>
    <cellStyle name="Normal 5 2 2 2" xfId="207"/>
    <cellStyle name="Normal 5 2 3" xfId="208"/>
    <cellStyle name="Normal 5 3" xfId="209"/>
    <cellStyle name="Normal 5 3 2" xfId="210"/>
    <cellStyle name="Normal 5 4" xfId="211"/>
    <cellStyle name="Normal 5 5" xfId="212"/>
    <cellStyle name="Normal 6" xfId="213"/>
    <cellStyle name="Normal 7" xfId="214"/>
    <cellStyle name="Normal 7 2" xfId="215"/>
    <cellStyle name="Normal 7 2 2" xfId="216"/>
    <cellStyle name="Normal 7 3" xfId="217"/>
    <cellStyle name="Normal 8" xfId="218"/>
    <cellStyle name="Normal 9" xfId="219"/>
    <cellStyle name="Normal_DAA final model" xfId="220"/>
    <cellStyle name="Note" xfId="221"/>
    <cellStyle name="Note 2" xfId="222"/>
    <cellStyle name="Note 3" xfId="223"/>
    <cellStyle name="Note 4" xfId="224"/>
    <cellStyle name="Output" xfId="225"/>
    <cellStyle name="Output 2" xfId="226"/>
    <cellStyle name="Output 3" xfId="227"/>
    <cellStyle name="Output 4" xfId="228"/>
    <cellStyle name="Percent" xfId="229"/>
    <cellStyle name="Percent 2" xfId="230"/>
    <cellStyle name="Percent 2 2" xfId="231"/>
    <cellStyle name="Percent 2 2 2" xfId="232"/>
    <cellStyle name="Percent 2 2 2 2" xfId="233"/>
    <cellStyle name="Percent 2 2 3" xfId="234"/>
    <cellStyle name="Percent 2 3" xfId="235"/>
    <cellStyle name="Percent 2 3 2" xfId="236"/>
    <cellStyle name="Percent 2 4" xfId="237"/>
    <cellStyle name="Percent 3" xfId="238"/>
    <cellStyle name="Percent 4" xfId="239"/>
    <cellStyle name="Percent 5" xfId="240"/>
    <cellStyle name="Title" xfId="241"/>
    <cellStyle name="Title 2" xfId="242"/>
    <cellStyle name="Title 3" xfId="243"/>
    <cellStyle name="Title 4" xfId="244"/>
    <cellStyle name="Total" xfId="245"/>
    <cellStyle name="Total 2" xfId="246"/>
    <cellStyle name="Total 3" xfId="247"/>
    <cellStyle name="Total 4" xfId="248"/>
    <cellStyle name="Warning Text" xfId="249"/>
    <cellStyle name="Warning Text 2" xfId="250"/>
    <cellStyle name="Warning Text 3" xfId="251"/>
    <cellStyle name="Warning Text 4" xfId="252"/>
  </cellStyles>
  <dxfs count="3">
    <dxf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 style="thin">
          <color theme="1"/>
        </top>
        <bottom/>
      </border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171450</xdr:colOff>
      <xdr:row>2</xdr:row>
      <xdr:rowOff>114300</xdr:rowOff>
    </xdr:from>
    <xdr:to>
      <xdr:col>4</xdr:col>
      <xdr:colOff>57150</xdr:colOff>
      <xdr:row>5</xdr:row>
      <xdr:rowOff>238125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495300"/>
          <a:ext cx="28289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P194"/>
  <sheetViews>
    <sheetView tabSelected="1" zoomScale="160" zoomScaleNormal="160" zoomScaleSheetLayoutView="205" zoomScalePageLayoutView="0" workbookViewId="0" topLeftCell="A4">
      <selection activeCell="B6" sqref="B6"/>
    </sheetView>
  </sheetViews>
  <sheetFormatPr defaultColWidth="9.140625" defaultRowHeight="12.75"/>
  <cols>
    <col min="1" max="1" width="10.7109375" style="5" customWidth="1"/>
    <col min="2" max="2" width="48.140625" style="6" customWidth="1"/>
    <col min="3" max="3" width="4.421875" style="6" customWidth="1"/>
    <col min="4" max="4" width="39.7109375" style="6" customWidth="1"/>
    <col min="5" max="5" width="6.421875" style="6" customWidth="1"/>
    <col min="6" max="6" width="10.7109375" style="7" customWidth="1"/>
    <col min="7" max="7" width="31.421875" style="7" hidden="1" customWidth="1"/>
    <col min="8" max="11" width="10.00390625" style="7" hidden="1" customWidth="1"/>
    <col min="12" max="12" width="14.140625" style="7" customWidth="1"/>
    <col min="13" max="13" width="12.28125" style="7" customWidth="1"/>
    <col min="14" max="14" width="14.421875" style="7" customWidth="1"/>
    <col min="15" max="15" width="16.421875" style="6" customWidth="1"/>
    <col min="16" max="16" width="13.8515625" style="6" customWidth="1"/>
    <col min="17" max="17" width="14.00390625" style="6" customWidth="1"/>
    <col min="18" max="18" width="12.28125" style="6" customWidth="1"/>
    <col min="19" max="19" width="11.28125" style="6" customWidth="1"/>
    <col min="20" max="22" width="12.28125" style="6" customWidth="1"/>
    <col min="23" max="23" width="18.7109375" style="6" customWidth="1"/>
    <col min="24" max="24" width="40.7109375" style="6" customWidth="1"/>
    <col min="25" max="25" width="5.00390625" style="6" customWidth="1"/>
    <col min="26" max="26" width="51.8515625" style="8" customWidth="1"/>
    <col min="27" max="27" width="41.00390625" style="6" customWidth="1"/>
    <col min="28" max="28" width="11.28125" style="6" bestFit="1" customWidth="1"/>
    <col min="29" max="30" width="12.28125" style="6" bestFit="1" customWidth="1"/>
    <col min="31" max="31" width="14.00390625" style="6" bestFit="1" customWidth="1"/>
    <col min="32" max="32" width="12.28125" style="6" bestFit="1" customWidth="1"/>
    <col min="33" max="33" width="14.00390625" style="6" bestFit="1" customWidth="1"/>
    <col min="34" max="34" width="12.28125" style="6" bestFit="1" customWidth="1"/>
    <col min="35" max="35" width="14.00390625" style="6" bestFit="1" customWidth="1"/>
    <col min="36" max="41" width="11.28125" style="6" bestFit="1" customWidth="1"/>
    <col min="42" max="16384" width="9.140625" style="6" customWidth="1"/>
  </cols>
  <sheetData>
    <row r="1" ht="15" customHeight="1"/>
    <row r="2" ht="15" customHeight="1" thickBot="1"/>
    <row r="3" spans="2:11" ht="12.75">
      <c r="B3" s="9"/>
      <c r="C3" s="10"/>
      <c r="D3" s="10"/>
      <c r="E3" s="11"/>
      <c r="G3" s="12" t="s">
        <v>13</v>
      </c>
      <c r="H3" s="12" t="s">
        <v>14</v>
      </c>
      <c r="I3" s="12" t="s">
        <v>24</v>
      </c>
      <c r="J3" s="7" t="s">
        <v>15</v>
      </c>
      <c r="K3" s="7" t="s">
        <v>16</v>
      </c>
    </row>
    <row r="4" spans="2:11" ht="12.75" customHeight="1">
      <c r="B4" s="57" t="s">
        <v>35</v>
      </c>
      <c r="C4" s="58"/>
      <c r="D4" s="58"/>
      <c r="E4" s="59"/>
      <c r="G4" s="12" t="s">
        <v>26</v>
      </c>
      <c r="H4" s="13">
        <v>5.20213</v>
      </c>
      <c r="I4" s="53">
        <f>ROUND(H4,4)</f>
        <v>5.2021</v>
      </c>
      <c r="J4" s="14">
        <f aca="true" t="shared" si="0" ref="J4:J10">IF(G4=$D$9,1,0)</f>
        <v>0</v>
      </c>
      <c r="K4" s="14"/>
    </row>
    <row r="5" spans="2:11" ht="24" customHeight="1">
      <c r="B5" s="57"/>
      <c r="C5" s="58"/>
      <c r="D5" s="58"/>
      <c r="E5" s="59"/>
      <c r="G5" s="12" t="s">
        <v>0</v>
      </c>
      <c r="H5" s="13">
        <f>0.12711+$H$4</f>
        <v>5.32924</v>
      </c>
      <c r="I5" s="53">
        <f aca="true" t="shared" si="1" ref="I5:I18">ROUND(H5,4)</f>
        <v>5.3292</v>
      </c>
      <c r="J5" s="14">
        <f t="shared" si="0"/>
        <v>1</v>
      </c>
      <c r="K5" s="14"/>
    </row>
    <row r="6" spans="2:11" ht="29.25" customHeight="1">
      <c r="B6" s="15" t="s">
        <v>36</v>
      </c>
      <c r="C6" s="16"/>
      <c r="D6" s="17"/>
      <c r="E6" s="18"/>
      <c r="G6" s="12" t="s">
        <v>1</v>
      </c>
      <c r="H6" s="13">
        <f>0.24931+$H$4</f>
        <v>5.451440000000001</v>
      </c>
      <c r="I6" s="53">
        <f t="shared" si="1"/>
        <v>5.4514</v>
      </c>
      <c r="J6" s="14">
        <f t="shared" si="0"/>
        <v>0</v>
      </c>
      <c r="K6" s="14"/>
    </row>
    <row r="7" spans="1:11" ht="25.5">
      <c r="A7" s="19"/>
      <c r="B7" s="20"/>
      <c r="C7" s="21"/>
      <c r="D7" s="22" t="s">
        <v>3</v>
      </c>
      <c r="E7" s="23"/>
      <c r="G7" s="12" t="s">
        <v>10</v>
      </c>
      <c r="H7" s="13">
        <f>0.12711+$H$4</f>
        <v>5.32924</v>
      </c>
      <c r="I7" s="53">
        <f t="shared" si="1"/>
        <v>5.3292</v>
      </c>
      <c r="J7" s="14">
        <f t="shared" si="0"/>
        <v>0</v>
      </c>
      <c r="K7" s="14"/>
    </row>
    <row r="8" spans="1:11" ht="18" customHeight="1">
      <c r="A8" s="19"/>
      <c r="B8" s="20"/>
      <c r="C8" s="21"/>
      <c r="D8" s="21"/>
      <c r="E8" s="23"/>
      <c r="F8" s="24"/>
      <c r="G8" s="12" t="s">
        <v>9</v>
      </c>
      <c r="H8" s="13">
        <f>0.24931+$H$4</f>
        <v>5.451440000000001</v>
      </c>
      <c r="I8" s="53">
        <f t="shared" si="1"/>
        <v>5.4514</v>
      </c>
      <c r="J8" s="14">
        <f t="shared" si="0"/>
        <v>0</v>
      </c>
      <c r="K8" s="14"/>
    </row>
    <row r="9" spans="1:11" ht="15" customHeight="1">
      <c r="A9" s="19"/>
      <c r="B9" s="25" t="s">
        <v>4</v>
      </c>
      <c r="C9" s="21"/>
      <c r="D9" s="1" t="s">
        <v>0</v>
      </c>
      <c r="E9" s="23"/>
      <c r="F9" s="24"/>
      <c r="G9" s="12" t="s">
        <v>7</v>
      </c>
      <c r="H9" s="13">
        <f>0.24931+$H$4</f>
        <v>5.451440000000001</v>
      </c>
      <c r="I9" s="53">
        <f t="shared" si="1"/>
        <v>5.4514</v>
      </c>
      <c r="J9" s="14">
        <f t="shared" si="0"/>
        <v>0</v>
      </c>
      <c r="K9" s="14"/>
    </row>
    <row r="10" spans="1:11" ht="15" customHeight="1">
      <c r="A10" s="19"/>
      <c r="B10" s="25" t="s">
        <v>8</v>
      </c>
      <c r="C10" s="21"/>
      <c r="D10" s="2">
        <v>2</v>
      </c>
      <c r="E10" s="23"/>
      <c r="F10" s="24"/>
      <c r="G10" s="12" t="s">
        <v>6</v>
      </c>
      <c r="H10" s="13">
        <f>0.24931+$H$4</f>
        <v>5.451440000000001</v>
      </c>
      <c r="I10" s="53">
        <f t="shared" si="1"/>
        <v>5.4514</v>
      </c>
      <c r="J10" s="14">
        <f t="shared" si="0"/>
        <v>0</v>
      </c>
      <c r="K10" s="14">
        <f>J10</f>
        <v>0</v>
      </c>
    </row>
    <row r="11" spans="1:11" ht="15" customHeight="1">
      <c r="A11" s="19"/>
      <c r="B11" s="25" t="s">
        <v>2</v>
      </c>
      <c r="C11" s="21"/>
      <c r="D11" s="3">
        <v>10</v>
      </c>
      <c r="E11" s="26"/>
      <c r="F11" s="24"/>
      <c r="G11" s="12" t="s">
        <v>17</v>
      </c>
      <c r="H11" s="13">
        <v>0.41945</v>
      </c>
      <c r="I11" s="53">
        <f>ROUND(H11,4)</f>
        <v>0.4195</v>
      </c>
      <c r="J11" s="14">
        <f>LN(D10)</f>
        <v>0.6931471805599453</v>
      </c>
      <c r="K11" s="14">
        <f>LN(D10)</f>
        <v>0.6931471805599453</v>
      </c>
    </row>
    <row r="12" spans="1:11" ht="15" customHeight="1">
      <c r="A12" s="19"/>
      <c r="B12" s="27"/>
      <c r="C12" s="21"/>
      <c r="D12" s="55">
        <f>IF(AND(D9=G10,J12&lt;K12),"For routes that contain a subsea transmission component, distance must be equal to or greater than 300 km","")</f>
      </c>
      <c r="E12" s="23"/>
      <c r="F12" s="24"/>
      <c r="G12" s="12" t="s">
        <v>18</v>
      </c>
      <c r="H12" s="13">
        <v>-0.00305</v>
      </c>
      <c r="I12" s="53">
        <f t="shared" si="1"/>
        <v>-0.0031</v>
      </c>
      <c r="J12" s="14">
        <f>IF(D9=G7,LN(2),IF(D9=G8,LN(2),LN(D11)))</f>
        <v>2.302585092994046</v>
      </c>
      <c r="K12" s="14">
        <f>LN(300)</f>
        <v>5.703782474656201</v>
      </c>
    </row>
    <row r="13" spans="1:11" ht="15" customHeight="1">
      <c r="A13" s="19"/>
      <c r="B13" s="27"/>
      <c r="C13" s="21"/>
      <c r="D13" s="56"/>
      <c r="E13" s="23"/>
      <c r="F13" s="24"/>
      <c r="G13" s="12" t="s">
        <v>22</v>
      </c>
      <c r="H13" s="13">
        <v>-0.02596</v>
      </c>
      <c r="I13" s="53">
        <f t="shared" si="1"/>
        <v>-0.026</v>
      </c>
      <c r="J13" s="14">
        <f>(J11^2)*0.5</f>
        <v>0.2402265069591007</v>
      </c>
      <c r="K13" s="14">
        <f>(K11^2)*0.5</f>
        <v>0.2402265069591007</v>
      </c>
    </row>
    <row r="14" spans="1:11" ht="15" customHeight="1">
      <c r="A14" s="19"/>
      <c r="B14" s="25" t="s">
        <v>20</v>
      </c>
      <c r="C14" s="21"/>
      <c r="D14" s="4">
        <f>EXP(SUMPRODUCT($I$4:$I$17,$J$4:$J$17))*$I$18+EXP(SUMPRODUCT($K$10:$K$17,$I$10:$I$17))*$I$18*$K$10*K18</f>
        <v>430.80615122065797</v>
      </c>
      <c r="E14" s="23"/>
      <c r="F14" s="24"/>
      <c r="G14" s="12" t="s">
        <v>23</v>
      </c>
      <c r="H14" s="13">
        <v>0.03594</v>
      </c>
      <c r="I14" s="53">
        <f t="shared" si="1"/>
        <v>0.0359</v>
      </c>
      <c r="J14" s="14">
        <f>(J12^2)*0.5</f>
        <v>2.6509490552391997</v>
      </c>
      <c r="K14" s="14">
        <f>(K12^2)*0.5</f>
        <v>16.26656725909761</v>
      </c>
    </row>
    <row r="15" spans="1:11" ht="15" customHeight="1">
      <c r="A15" s="19"/>
      <c r="B15" s="25" t="s">
        <v>21</v>
      </c>
      <c r="C15" s="21"/>
      <c r="D15" s="4">
        <f>D14*12</f>
        <v>5169.673814647896</v>
      </c>
      <c r="E15" s="23"/>
      <c r="F15" s="24"/>
      <c r="G15" s="12" t="s">
        <v>19</v>
      </c>
      <c r="H15" s="13">
        <v>-0.00095</v>
      </c>
      <c r="I15" s="53">
        <f t="shared" si="1"/>
        <v>-0.001</v>
      </c>
      <c r="J15" s="14">
        <f>J11*J12</f>
        <v>1.5960303652081824</v>
      </c>
      <c r="K15" s="14">
        <f>K11*K12</f>
        <v>3.953560740835173</v>
      </c>
    </row>
    <row r="16" spans="1:11" ht="12.75">
      <c r="A16" s="19"/>
      <c r="B16" s="27"/>
      <c r="C16" s="21"/>
      <c r="D16" s="21"/>
      <c r="E16" s="23"/>
      <c r="F16" s="24"/>
      <c r="G16" s="12" t="s">
        <v>34</v>
      </c>
      <c r="H16" s="13">
        <v>0.3097</v>
      </c>
      <c r="I16" s="53">
        <f t="shared" si="1"/>
        <v>0.3097</v>
      </c>
      <c r="J16" s="14">
        <v>0.75</v>
      </c>
      <c r="K16" s="14">
        <v>0.75</v>
      </c>
    </row>
    <row r="17" spans="1:11" ht="13.5" thickBot="1">
      <c r="A17" s="19"/>
      <c r="B17" s="28" t="s">
        <v>11</v>
      </c>
      <c r="C17" s="21"/>
      <c r="D17" s="21"/>
      <c r="E17" s="23"/>
      <c r="F17" s="24"/>
      <c r="G17" s="12" t="s">
        <v>25</v>
      </c>
      <c r="H17" s="13">
        <v>-0.23503</v>
      </c>
      <c r="I17" s="53">
        <f t="shared" si="1"/>
        <v>-0.235</v>
      </c>
      <c r="J17" s="14">
        <f>(J11&lt;LN(2.5))*(J12&lt;LN(5))</f>
        <v>0</v>
      </c>
      <c r="K17" s="14">
        <v>0</v>
      </c>
    </row>
    <row r="18" spans="1:38" ht="13.5" thickBot="1">
      <c r="A18" s="19"/>
      <c r="B18" s="33" t="s">
        <v>32</v>
      </c>
      <c r="C18" s="21"/>
      <c r="D18" s="21"/>
      <c r="E18" s="23"/>
      <c r="F18" s="24"/>
      <c r="G18" s="29" t="s">
        <v>27</v>
      </c>
      <c r="H18" s="30">
        <v>1.1425008678590702</v>
      </c>
      <c r="I18" s="54">
        <f t="shared" si="1"/>
        <v>1.1425</v>
      </c>
      <c r="J18" s="31" t="s">
        <v>28</v>
      </c>
      <c r="K18" s="32">
        <v>1.4</v>
      </c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5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</row>
    <row r="19" spans="1:38" ht="12" customHeight="1">
      <c r="A19" s="19"/>
      <c r="B19" s="33" t="s">
        <v>33</v>
      </c>
      <c r="C19" s="16"/>
      <c r="D19" s="16"/>
      <c r="E19" s="37"/>
      <c r="F19" s="2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5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</row>
    <row r="20" spans="1:38" ht="12" customHeight="1">
      <c r="A20" s="19"/>
      <c r="B20" s="33" t="s">
        <v>31</v>
      </c>
      <c r="C20" s="16"/>
      <c r="D20" s="16"/>
      <c r="E20" s="37"/>
      <c r="F20" s="2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5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</row>
    <row r="21" spans="1:38" ht="12" customHeight="1">
      <c r="A21" s="19"/>
      <c r="B21" s="33" t="s">
        <v>5</v>
      </c>
      <c r="C21" s="16"/>
      <c r="D21" s="16"/>
      <c r="E21" s="37"/>
      <c r="F21" s="2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5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</row>
    <row r="22" spans="1:38" ht="12" customHeight="1">
      <c r="A22" s="19"/>
      <c r="B22" s="36" t="s">
        <v>30</v>
      </c>
      <c r="C22" s="16"/>
      <c r="D22" s="16"/>
      <c r="E22" s="37"/>
      <c r="F22" s="2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5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</row>
    <row r="23" spans="1:38" ht="12" customHeight="1">
      <c r="A23" s="19"/>
      <c r="B23" s="33" t="s">
        <v>12</v>
      </c>
      <c r="C23" s="16"/>
      <c r="D23" s="16"/>
      <c r="E23" s="37"/>
      <c r="F23" s="24"/>
      <c r="L23" s="24"/>
      <c r="M23" s="24"/>
      <c r="N23" s="2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5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</row>
    <row r="24" spans="2:38" ht="12" customHeight="1">
      <c r="B24" s="33" t="s">
        <v>29</v>
      </c>
      <c r="C24" s="16"/>
      <c r="D24" s="16"/>
      <c r="E24" s="37"/>
      <c r="F24" s="24"/>
      <c r="G24" s="38"/>
      <c r="H24" s="38"/>
      <c r="I24" s="38"/>
      <c r="J24" s="38"/>
      <c r="K24" s="24"/>
      <c r="L24" s="24"/>
      <c r="M24" s="24"/>
      <c r="N24" s="2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5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</row>
    <row r="25" spans="2:38" ht="12" customHeight="1" thickBot="1">
      <c r="B25" s="40"/>
      <c r="C25" s="41"/>
      <c r="D25" s="41"/>
      <c r="E25" s="42"/>
      <c r="F25" s="24"/>
      <c r="G25" s="39"/>
      <c r="H25" s="39"/>
      <c r="I25" s="39"/>
      <c r="J25" s="39"/>
      <c r="K25" s="38"/>
      <c r="L25" s="24"/>
      <c r="M25" s="24"/>
      <c r="N25" s="2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5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</row>
    <row r="26" spans="2:38" ht="15">
      <c r="B26" s="34"/>
      <c r="C26" s="34"/>
      <c r="D26" s="34"/>
      <c r="E26" s="34"/>
      <c r="F26" s="24"/>
      <c r="G26" s="39"/>
      <c r="H26" s="39"/>
      <c r="I26" s="39"/>
      <c r="J26" s="39"/>
      <c r="K26" s="38"/>
      <c r="L26" s="24"/>
      <c r="M26" s="24"/>
      <c r="N26" s="2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5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</row>
    <row r="27" spans="5:38" ht="12.75">
      <c r="E27" s="34"/>
      <c r="F27" s="24"/>
      <c r="G27" s="24"/>
      <c r="H27" s="24"/>
      <c r="I27" s="24"/>
      <c r="J27" s="24"/>
      <c r="K27" s="38"/>
      <c r="L27" s="24"/>
      <c r="M27" s="24"/>
      <c r="N27" s="2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5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</row>
    <row r="28" spans="5:42" ht="15">
      <c r="E28" s="34"/>
      <c r="F28" s="38"/>
      <c r="G28" s="24"/>
      <c r="H28" s="24"/>
      <c r="I28" s="24"/>
      <c r="J28" s="24"/>
      <c r="K28" s="43"/>
      <c r="L28" s="38"/>
      <c r="M28" s="38"/>
      <c r="N28" s="38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5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6"/>
      <c r="AN28" s="46"/>
      <c r="AO28" s="46"/>
      <c r="AP28" s="46"/>
    </row>
    <row r="29" spans="5:42" ht="15">
      <c r="E29" s="34"/>
      <c r="F29" s="38"/>
      <c r="G29" s="38"/>
      <c r="H29" s="38"/>
      <c r="I29" s="38"/>
      <c r="J29" s="38"/>
      <c r="K29" s="39"/>
      <c r="L29" s="38"/>
      <c r="M29" s="38"/>
      <c r="N29" s="38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5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6"/>
      <c r="AN29" s="46"/>
      <c r="AO29" s="46"/>
      <c r="AP29" s="46"/>
    </row>
    <row r="30" spans="5:42" ht="15">
      <c r="E30" s="34"/>
      <c r="F30" s="38"/>
      <c r="G30" s="47"/>
      <c r="H30" s="47"/>
      <c r="I30" s="47"/>
      <c r="J30" s="47"/>
      <c r="K30" s="39"/>
      <c r="L30" s="38"/>
      <c r="M30" s="38"/>
      <c r="N30" s="38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5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6"/>
      <c r="AN30" s="46"/>
      <c r="AO30" s="46"/>
      <c r="AP30" s="46"/>
    </row>
    <row r="31" spans="5:42" ht="15">
      <c r="E31" s="34"/>
      <c r="F31" s="39"/>
      <c r="G31" s="24"/>
      <c r="H31" s="24"/>
      <c r="I31" s="24"/>
      <c r="J31" s="24"/>
      <c r="K31" s="24"/>
      <c r="L31" s="39"/>
      <c r="M31" s="39"/>
      <c r="N31" s="39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9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50"/>
      <c r="AN31" s="50"/>
      <c r="AO31" s="50"/>
      <c r="AP31" s="50"/>
    </row>
    <row r="32" spans="5:42" ht="15">
      <c r="E32" s="34"/>
      <c r="F32" s="39"/>
      <c r="G32" s="24"/>
      <c r="H32" s="24"/>
      <c r="I32" s="24"/>
      <c r="J32" s="24"/>
      <c r="K32" s="24"/>
      <c r="L32" s="39"/>
      <c r="M32" s="39"/>
      <c r="N32" s="39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9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50"/>
      <c r="AN32" s="50"/>
      <c r="AO32" s="50"/>
      <c r="AP32" s="50"/>
    </row>
    <row r="33" spans="5:42" ht="15">
      <c r="E33" s="34"/>
      <c r="F33" s="39"/>
      <c r="G33" s="24"/>
      <c r="H33" s="24"/>
      <c r="I33" s="24"/>
      <c r="J33" s="24"/>
      <c r="K33" s="38"/>
      <c r="L33" s="39"/>
      <c r="M33" s="39"/>
      <c r="N33" s="39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9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50"/>
      <c r="AN33" s="50"/>
      <c r="AO33" s="50"/>
      <c r="AP33" s="50"/>
    </row>
    <row r="34" spans="5:38" ht="12.75">
      <c r="E34" s="34"/>
      <c r="F34" s="24"/>
      <c r="G34" s="24"/>
      <c r="H34" s="24"/>
      <c r="I34" s="24"/>
      <c r="J34" s="24"/>
      <c r="K34" s="38"/>
      <c r="L34" s="24"/>
      <c r="M34" s="24"/>
      <c r="N34" s="2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5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</row>
    <row r="35" spans="5:38" ht="12.75">
      <c r="E35" s="34"/>
      <c r="F35" s="24"/>
      <c r="G35" s="24"/>
      <c r="H35" s="24"/>
      <c r="I35" s="24"/>
      <c r="J35" s="24"/>
      <c r="K35" s="24"/>
      <c r="L35" s="24"/>
      <c r="M35" s="24"/>
      <c r="N35" s="2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5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</row>
    <row r="36" spans="5:42" ht="12.75">
      <c r="E36" s="34"/>
      <c r="F36" s="38"/>
      <c r="G36" s="38"/>
      <c r="H36" s="38"/>
      <c r="I36" s="38"/>
      <c r="J36" s="38"/>
      <c r="K36" s="24"/>
      <c r="L36" s="38"/>
      <c r="M36" s="38"/>
      <c r="N36" s="38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5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6"/>
      <c r="AN36" s="46"/>
      <c r="AO36" s="46"/>
      <c r="AP36" s="46"/>
    </row>
    <row r="37" spans="5:42" ht="12.75">
      <c r="E37" s="34"/>
      <c r="F37" s="47"/>
      <c r="G37" s="38"/>
      <c r="H37" s="38"/>
      <c r="I37" s="38"/>
      <c r="J37" s="38"/>
      <c r="K37" s="24"/>
      <c r="L37" s="38"/>
      <c r="M37" s="38"/>
      <c r="N37" s="38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5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6"/>
      <c r="AN37" s="46"/>
      <c r="AO37" s="46"/>
      <c r="AP37" s="46"/>
    </row>
    <row r="38" spans="5:38" ht="12.75">
      <c r="E38" s="34"/>
      <c r="F38" s="24"/>
      <c r="G38" s="47"/>
      <c r="H38" s="47"/>
      <c r="I38" s="47"/>
      <c r="J38" s="47"/>
      <c r="K38" s="24"/>
      <c r="L38" s="24"/>
      <c r="M38" s="24"/>
      <c r="N38" s="2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5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</row>
    <row r="39" spans="5:38" ht="15">
      <c r="E39" s="34"/>
      <c r="F39" s="24"/>
      <c r="G39" s="39"/>
      <c r="H39" s="39"/>
      <c r="I39" s="39"/>
      <c r="J39" s="39"/>
      <c r="K39" s="24"/>
      <c r="L39" s="24"/>
      <c r="M39" s="24"/>
      <c r="N39" s="2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5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</row>
    <row r="40" spans="5:38" ht="15">
      <c r="E40" s="34"/>
      <c r="F40" s="24"/>
      <c r="G40" s="39"/>
      <c r="H40" s="39"/>
      <c r="I40" s="39"/>
      <c r="J40" s="39"/>
      <c r="K40" s="38"/>
      <c r="L40" s="24"/>
      <c r="M40" s="24"/>
      <c r="N40" s="2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5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</row>
    <row r="41" spans="5:38" ht="12.75">
      <c r="E41" s="34"/>
      <c r="F41" s="24"/>
      <c r="G41" s="24"/>
      <c r="H41" s="24"/>
      <c r="I41" s="24"/>
      <c r="J41" s="24"/>
      <c r="K41" s="38"/>
      <c r="L41" s="24"/>
      <c r="M41" s="24"/>
      <c r="N41" s="2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5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</row>
    <row r="42" spans="5:38" ht="12.75">
      <c r="E42" s="34"/>
      <c r="F42" s="24"/>
      <c r="G42" s="24"/>
      <c r="H42" s="24"/>
      <c r="I42" s="24"/>
      <c r="J42" s="24"/>
      <c r="K42" s="47"/>
      <c r="L42" s="24"/>
      <c r="M42" s="24"/>
      <c r="N42" s="2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5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</row>
    <row r="43" spans="5:41" ht="15">
      <c r="E43" s="34"/>
      <c r="F43" s="38"/>
      <c r="G43" s="24"/>
      <c r="H43" s="24"/>
      <c r="I43" s="24"/>
      <c r="J43" s="24"/>
      <c r="K43" s="39"/>
      <c r="L43" s="38"/>
      <c r="M43" s="38"/>
      <c r="N43" s="38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5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6"/>
      <c r="AN43" s="46"/>
      <c r="AO43" s="46"/>
    </row>
    <row r="44" spans="5:41" ht="15">
      <c r="E44" s="34"/>
      <c r="F44" s="38"/>
      <c r="G44" s="24"/>
      <c r="H44" s="24"/>
      <c r="I44" s="24"/>
      <c r="J44" s="24"/>
      <c r="K44" s="39"/>
      <c r="L44" s="38"/>
      <c r="M44" s="38"/>
      <c r="N44" s="38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5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6"/>
      <c r="AN44" s="46"/>
      <c r="AO44" s="46"/>
    </row>
    <row r="45" spans="5:41" ht="12.75">
      <c r="E45" s="34"/>
      <c r="F45" s="47"/>
      <c r="G45" s="24"/>
      <c r="H45" s="24"/>
      <c r="I45" s="24"/>
      <c r="J45" s="24"/>
      <c r="K45" s="24"/>
      <c r="L45" s="47"/>
      <c r="M45" s="47"/>
      <c r="N45" s="47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2"/>
      <c r="AA45" s="51"/>
      <c r="AB45" s="51"/>
      <c r="AC45" s="51"/>
      <c r="AD45" s="51"/>
      <c r="AE45" s="51"/>
      <c r="AF45" s="51"/>
      <c r="AG45" s="51"/>
      <c r="AH45" s="51"/>
      <c r="AI45" s="51"/>
      <c r="AJ45" s="44"/>
      <c r="AK45" s="44"/>
      <c r="AL45" s="44"/>
      <c r="AM45" s="46"/>
      <c r="AN45" s="46"/>
      <c r="AO45" s="46"/>
    </row>
    <row r="46" spans="5:41" ht="15">
      <c r="E46" s="34"/>
      <c r="F46" s="39"/>
      <c r="G46" s="38"/>
      <c r="H46" s="38"/>
      <c r="I46" s="38"/>
      <c r="J46" s="38"/>
      <c r="K46" s="24"/>
      <c r="L46" s="39"/>
      <c r="M46" s="39"/>
      <c r="N46" s="39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9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50"/>
      <c r="AN46" s="50"/>
      <c r="AO46" s="50"/>
    </row>
    <row r="47" spans="5:41" ht="15">
      <c r="E47" s="34"/>
      <c r="F47" s="39"/>
      <c r="G47" s="47"/>
      <c r="H47" s="47"/>
      <c r="I47" s="47"/>
      <c r="J47" s="47"/>
      <c r="K47" s="24"/>
      <c r="L47" s="39"/>
      <c r="M47" s="39"/>
      <c r="N47" s="39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9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50"/>
      <c r="AN47" s="50"/>
      <c r="AO47" s="50"/>
    </row>
    <row r="48" spans="5:38" ht="12.75">
      <c r="E48" s="34"/>
      <c r="F48" s="24"/>
      <c r="G48" s="38"/>
      <c r="H48" s="38"/>
      <c r="I48" s="38"/>
      <c r="J48" s="38"/>
      <c r="K48" s="24"/>
      <c r="L48" s="24"/>
      <c r="M48" s="24"/>
      <c r="N48" s="2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5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</row>
    <row r="49" spans="5:38" ht="12.75">
      <c r="E49" s="34"/>
      <c r="F49" s="24"/>
      <c r="G49" s="24"/>
      <c r="H49" s="24"/>
      <c r="I49" s="24"/>
      <c r="J49" s="24"/>
      <c r="K49" s="24"/>
      <c r="L49" s="24"/>
      <c r="M49" s="24"/>
      <c r="N49" s="2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5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</row>
    <row r="50" spans="5:38" ht="12.75">
      <c r="E50" s="34"/>
      <c r="F50" s="24"/>
      <c r="G50" s="24"/>
      <c r="H50" s="24"/>
      <c r="I50" s="24"/>
      <c r="J50" s="24"/>
      <c r="K50" s="38"/>
      <c r="L50" s="24"/>
      <c r="M50" s="24"/>
      <c r="N50" s="2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5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</row>
    <row r="51" spans="5:38" ht="12.75">
      <c r="E51" s="34"/>
      <c r="F51" s="24"/>
      <c r="G51" s="24"/>
      <c r="H51" s="24"/>
      <c r="I51" s="24"/>
      <c r="J51" s="24"/>
      <c r="K51" s="38"/>
      <c r="L51" s="24"/>
      <c r="M51" s="24"/>
      <c r="N51" s="2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5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</row>
    <row r="52" spans="5:38" ht="12.75">
      <c r="E52" s="34"/>
      <c r="F52" s="24"/>
      <c r="G52" s="24"/>
      <c r="H52" s="24"/>
      <c r="I52" s="24"/>
      <c r="J52" s="24"/>
      <c r="K52" s="38"/>
      <c r="L52" s="24"/>
      <c r="M52" s="24"/>
      <c r="N52" s="2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5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</row>
    <row r="53" spans="5:38" ht="12.75">
      <c r="E53" s="34"/>
      <c r="F53" s="38"/>
      <c r="G53" s="24"/>
      <c r="H53" s="24"/>
      <c r="I53" s="24"/>
      <c r="J53" s="24"/>
      <c r="K53" s="24"/>
      <c r="L53" s="38"/>
      <c r="M53" s="38"/>
      <c r="N53" s="38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5"/>
      <c r="AA53" s="44"/>
      <c r="AB53" s="44"/>
      <c r="AC53" s="44"/>
      <c r="AD53" s="44"/>
      <c r="AE53" s="44"/>
      <c r="AF53" s="44"/>
      <c r="AG53" s="44"/>
      <c r="AH53" s="44"/>
      <c r="AI53" s="44"/>
      <c r="AJ53" s="34"/>
      <c r="AK53" s="34"/>
      <c r="AL53" s="34"/>
    </row>
    <row r="54" spans="5:38" ht="12.75">
      <c r="E54" s="34"/>
      <c r="F54" s="47"/>
      <c r="G54" s="38"/>
      <c r="H54" s="38"/>
      <c r="I54" s="38"/>
      <c r="J54" s="38"/>
      <c r="K54" s="24"/>
      <c r="L54" s="38"/>
      <c r="M54" s="38"/>
      <c r="N54" s="38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5"/>
      <c r="AA54" s="44"/>
      <c r="AB54" s="44"/>
      <c r="AC54" s="44"/>
      <c r="AD54" s="44"/>
      <c r="AE54" s="44"/>
      <c r="AF54" s="44"/>
      <c r="AG54" s="44"/>
      <c r="AH54" s="44"/>
      <c r="AI54" s="44"/>
      <c r="AJ54" s="34"/>
      <c r="AK54" s="34"/>
      <c r="AL54" s="34"/>
    </row>
    <row r="55" spans="5:42" ht="12.75">
      <c r="E55" s="34"/>
      <c r="F55" s="38"/>
      <c r="G55" s="24"/>
      <c r="H55" s="24"/>
      <c r="I55" s="24"/>
      <c r="J55" s="24"/>
      <c r="K55" s="24"/>
      <c r="L55" s="38"/>
      <c r="M55" s="38"/>
      <c r="N55" s="38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5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6"/>
      <c r="AN55" s="46"/>
      <c r="AO55" s="46"/>
      <c r="AP55" s="46"/>
    </row>
    <row r="56" spans="5:38" ht="12.75">
      <c r="E56" s="34"/>
      <c r="F56" s="24"/>
      <c r="G56" s="24"/>
      <c r="H56" s="24"/>
      <c r="I56" s="24"/>
      <c r="J56" s="24"/>
      <c r="K56" s="24"/>
      <c r="L56" s="24"/>
      <c r="M56" s="24"/>
      <c r="N56" s="2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5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</row>
    <row r="57" spans="5:38" ht="12.75">
      <c r="E57" s="34"/>
      <c r="F57" s="24"/>
      <c r="G57" s="24"/>
      <c r="H57" s="24"/>
      <c r="I57" s="24"/>
      <c r="J57" s="24"/>
      <c r="K57" s="24"/>
      <c r="L57" s="24"/>
      <c r="M57" s="24"/>
      <c r="N57" s="2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5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</row>
    <row r="58" spans="5:38" ht="12.75">
      <c r="E58" s="34"/>
      <c r="F58" s="24"/>
      <c r="G58" s="24"/>
      <c r="H58" s="24"/>
      <c r="I58" s="24"/>
      <c r="J58" s="24"/>
      <c r="K58" s="38"/>
      <c r="L58" s="24"/>
      <c r="M58" s="24"/>
      <c r="N58" s="2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5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</row>
    <row r="59" spans="5:38" ht="12.75">
      <c r="E59" s="34"/>
      <c r="F59" s="24"/>
      <c r="G59" s="24"/>
      <c r="H59" s="24"/>
      <c r="I59" s="24"/>
      <c r="J59" s="24"/>
      <c r="K59" s="24"/>
      <c r="L59" s="24"/>
      <c r="M59" s="24"/>
      <c r="N59" s="2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5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</row>
    <row r="60" spans="5:38" ht="12.75">
      <c r="E60" s="34"/>
      <c r="F60" s="24"/>
      <c r="G60" s="38"/>
      <c r="H60" s="38"/>
      <c r="I60" s="38"/>
      <c r="J60" s="38"/>
      <c r="K60" s="24"/>
      <c r="L60" s="24"/>
      <c r="M60" s="24"/>
      <c r="N60" s="2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5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</row>
    <row r="61" spans="5:42" ht="12.75">
      <c r="E61" s="34"/>
      <c r="F61" s="38"/>
      <c r="G61" s="24"/>
      <c r="H61" s="24"/>
      <c r="I61" s="24"/>
      <c r="J61" s="24"/>
      <c r="K61" s="24"/>
      <c r="L61" s="38"/>
      <c r="M61" s="38"/>
      <c r="N61" s="38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5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6"/>
      <c r="AN61" s="46"/>
      <c r="AO61" s="46"/>
      <c r="AP61" s="46"/>
    </row>
    <row r="62" spans="5:38" ht="12.75">
      <c r="E62" s="34"/>
      <c r="F62" s="24"/>
      <c r="G62" s="24"/>
      <c r="H62" s="24"/>
      <c r="I62" s="24"/>
      <c r="J62" s="24"/>
      <c r="K62" s="24"/>
      <c r="L62" s="24"/>
      <c r="M62" s="24"/>
      <c r="N62" s="2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5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</row>
    <row r="63" spans="5:38" ht="12.75">
      <c r="E63" s="34"/>
      <c r="F63" s="24"/>
      <c r="G63" s="24"/>
      <c r="H63" s="24"/>
      <c r="I63" s="24"/>
      <c r="J63" s="24"/>
      <c r="K63" s="24"/>
      <c r="L63" s="24"/>
      <c r="M63" s="24"/>
      <c r="N63" s="2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5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</row>
    <row r="64" spans="5:38" ht="12.75">
      <c r="E64" s="34"/>
      <c r="F64" s="24"/>
      <c r="G64" s="24"/>
      <c r="H64" s="24"/>
      <c r="I64" s="24"/>
      <c r="J64" s="24"/>
      <c r="K64" s="38"/>
      <c r="L64" s="24"/>
      <c r="M64" s="24"/>
      <c r="N64" s="2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5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</row>
    <row r="65" spans="5:38" ht="12.75">
      <c r="E65" s="34"/>
      <c r="F65" s="24"/>
      <c r="G65" s="24"/>
      <c r="H65" s="24"/>
      <c r="I65" s="24"/>
      <c r="J65" s="24"/>
      <c r="K65" s="24"/>
      <c r="L65" s="24"/>
      <c r="M65" s="24"/>
      <c r="N65" s="2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5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</row>
    <row r="66" spans="5:38" ht="12.75">
      <c r="E66" s="34"/>
      <c r="F66" s="24"/>
      <c r="G66" s="24"/>
      <c r="H66" s="24"/>
      <c r="I66" s="24"/>
      <c r="J66" s="24"/>
      <c r="K66" s="24"/>
      <c r="L66" s="24"/>
      <c r="M66" s="24"/>
      <c r="N66" s="2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5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</row>
    <row r="67" spans="5:42" ht="12.75">
      <c r="E67" s="34"/>
      <c r="F67" s="38"/>
      <c r="G67" s="24"/>
      <c r="H67" s="24"/>
      <c r="I67" s="24"/>
      <c r="J67" s="24"/>
      <c r="K67" s="24"/>
      <c r="L67" s="38"/>
      <c r="M67" s="38"/>
      <c r="N67" s="38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5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6"/>
      <c r="AN67" s="46"/>
      <c r="AO67" s="46"/>
      <c r="AP67" s="46"/>
    </row>
    <row r="68" spans="5:38" ht="12.75">
      <c r="E68" s="34"/>
      <c r="F68" s="24"/>
      <c r="G68" s="24"/>
      <c r="H68" s="24"/>
      <c r="I68" s="24"/>
      <c r="J68" s="24"/>
      <c r="K68" s="24"/>
      <c r="L68" s="24"/>
      <c r="M68" s="24"/>
      <c r="N68" s="2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5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</row>
    <row r="69" spans="5:38" ht="12.75">
      <c r="E69" s="34"/>
      <c r="F69" s="24"/>
      <c r="G69" s="24"/>
      <c r="H69" s="24"/>
      <c r="I69" s="24"/>
      <c r="J69" s="24"/>
      <c r="K69" s="24"/>
      <c r="L69" s="24"/>
      <c r="M69" s="24"/>
      <c r="N69" s="2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5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</row>
    <row r="70" spans="5:38" ht="12.75">
      <c r="E70" s="34"/>
      <c r="F70" s="24"/>
      <c r="G70" s="24"/>
      <c r="H70" s="24"/>
      <c r="I70" s="24"/>
      <c r="J70" s="24"/>
      <c r="K70" s="24"/>
      <c r="L70" s="24"/>
      <c r="M70" s="24"/>
      <c r="N70" s="2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5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</row>
    <row r="71" spans="5:38" ht="12.75">
      <c r="E71" s="34"/>
      <c r="F71" s="24"/>
      <c r="G71" s="24"/>
      <c r="H71" s="24"/>
      <c r="I71" s="24"/>
      <c r="J71" s="24"/>
      <c r="K71" s="24"/>
      <c r="L71" s="24"/>
      <c r="M71" s="24"/>
      <c r="N71" s="2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5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</row>
    <row r="72" spans="5:38" ht="12.75">
      <c r="E72" s="34"/>
      <c r="F72" s="24"/>
      <c r="G72" s="24"/>
      <c r="H72" s="24"/>
      <c r="I72" s="24"/>
      <c r="J72" s="24"/>
      <c r="K72" s="24"/>
      <c r="L72" s="24"/>
      <c r="M72" s="24"/>
      <c r="N72" s="2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5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</row>
    <row r="73" spans="5:38" ht="12.75">
      <c r="E73" s="34"/>
      <c r="F73" s="24"/>
      <c r="G73" s="24"/>
      <c r="H73" s="24"/>
      <c r="I73" s="24"/>
      <c r="J73" s="24"/>
      <c r="K73" s="24"/>
      <c r="L73" s="24"/>
      <c r="M73" s="24"/>
      <c r="N73" s="2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5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</row>
    <row r="74" spans="5:38" ht="12.75">
      <c r="E74" s="34"/>
      <c r="F74" s="24"/>
      <c r="G74" s="24"/>
      <c r="H74" s="24"/>
      <c r="I74" s="24"/>
      <c r="J74" s="24"/>
      <c r="K74" s="24"/>
      <c r="L74" s="24"/>
      <c r="M74" s="24"/>
      <c r="N74" s="2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5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</row>
    <row r="75" spans="5:38" ht="12.75">
      <c r="E75" s="34"/>
      <c r="F75" s="24"/>
      <c r="G75" s="24"/>
      <c r="H75" s="24"/>
      <c r="I75" s="24"/>
      <c r="J75" s="24"/>
      <c r="K75" s="24"/>
      <c r="L75" s="24"/>
      <c r="M75" s="24"/>
      <c r="N75" s="2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5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</row>
    <row r="76" spans="5:38" ht="12.75">
      <c r="E76" s="34"/>
      <c r="F76" s="24"/>
      <c r="G76" s="24"/>
      <c r="H76" s="24"/>
      <c r="I76" s="24"/>
      <c r="J76" s="24"/>
      <c r="K76" s="24"/>
      <c r="L76" s="24"/>
      <c r="M76" s="24"/>
      <c r="N76" s="2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5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</row>
    <row r="77" spans="5:38" ht="12.75">
      <c r="E77" s="34"/>
      <c r="F77" s="24"/>
      <c r="G77" s="24"/>
      <c r="H77" s="24"/>
      <c r="I77" s="24"/>
      <c r="J77" s="24"/>
      <c r="K77" s="24"/>
      <c r="L77" s="24"/>
      <c r="M77" s="24"/>
      <c r="N77" s="2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5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</row>
    <row r="78" spans="5:38" ht="12.75">
      <c r="E78" s="34"/>
      <c r="F78" s="24"/>
      <c r="G78" s="24"/>
      <c r="H78" s="24"/>
      <c r="I78" s="24"/>
      <c r="J78" s="24"/>
      <c r="K78" s="24"/>
      <c r="L78" s="24"/>
      <c r="M78" s="24"/>
      <c r="N78" s="2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5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</row>
    <row r="79" spans="5:38" ht="12.75">
      <c r="E79" s="34"/>
      <c r="F79" s="24"/>
      <c r="G79" s="24"/>
      <c r="H79" s="24"/>
      <c r="I79" s="24"/>
      <c r="J79" s="24"/>
      <c r="K79" s="24"/>
      <c r="L79" s="24"/>
      <c r="M79" s="24"/>
      <c r="N79" s="2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5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</row>
    <row r="80" spans="5:38" ht="12.75">
      <c r="E80" s="34"/>
      <c r="F80" s="24"/>
      <c r="G80" s="24"/>
      <c r="H80" s="24"/>
      <c r="I80" s="24"/>
      <c r="J80" s="24"/>
      <c r="K80" s="24"/>
      <c r="L80" s="24"/>
      <c r="M80" s="24"/>
      <c r="N80" s="2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5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</row>
    <row r="81" spans="5:38" ht="12.75">
      <c r="E81" s="34"/>
      <c r="F81" s="24"/>
      <c r="G81" s="24"/>
      <c r="H81" s="24"/>
      <c r="I81" s="24"/>
      <c r="J81" s="24"/>
      <c r="K81" s="24"/>
      <c r="L81" s="24"/>
      <c r="M81" s="24"/>
      <c r="N81" s="2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5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</row>
    <row r="82" spans="5:38" ht="12.75">
      <c r="E82" s="34"/>
      <c r="F82" s="24"/>
      <c r="G82" s="24"/>
      <c r="H82" s="24"/>
      <c r="I82" s="24"/>
      <c r="J82" s="24"/>
      <c r="K82" s="24"/>
      <c r="L82" s="24"/>
      <c r="M82" s="24"/>
      <c r="N82" s="2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5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</row>
    <row r="83" spans="5:38" ht="12.75">
      <c r="E83" s="34"/>
      <c r="F83" s="24"/>
      <c r="G83" s="24"/>
      <c r="H83" s="24"/>
      <c r="I83" s="24"/>
      <c r="J83" s="24"/>
      <c r="K83" s="24"/>
      <c r="L83" s="24"/>
      <c r="M83" s="24"/>
      <c r="N83" s="2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5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</row>
    <row r="84" spans="5:38" ht="12.75">
      <c r="E84" s="34"/>
      <c r="F84" s="24"/>
      <c r="G84" s="24"/>
      <c r="H84" s="24"/>
      <c r="I84" s="24"/>
      <c r="J84" s="24"/>
      <c r="K84" s="24"/>
      <c r="L84" s="24"/>
      <c r="M84" s="24"/>
      <c r="N84" s="2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5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</row>
    <row r="85" spans="5:38" ht="12.75">
      <c r="E85" s="34"/>
      <c r="F85" s="24"/>
      <c r="G85" s="24"/>
      <c r="H85" s="24"/>
      <c r="I85" s="24"/>
      <c r="J85" s="24"/>
      <c r="K85" s="24"/>
      <c r="L85" s="24"/>
      <c r="M85" s="24"/>
      <c r="N85" s="2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5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</row>
    <row r="86" spans="5:38" ht="12.75">
      <c r="E86" s="34"/>
      <c r="F86" s="24"/>
      <c r="G86" s="24"/>
      <c r="H86" s="24"/>
      <c r="I86" s="24"/>
      <c r="J86" s="24"/>
      <c r="K86" s="24"/>
      <c r="L86" s="24"/>
      <c r="M86" s="24"/>
      <c r="N86" s="2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5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</row>
    <row r="87" spans="5:38" ht="12.75">
      <c r="E87" s="34"/>
      <c r="F87" s="24"/>
      <c r="G87" s="24"/>
      <c r="H87" s="24"/>
      <c r="I87" s="24"/>
      <c r="J87" s="24"/>
      <c r="K87" s="24"/>
      <c r="L87" s="24"/>
      <c r="M87" s="24"/>
      <c r="N87" s="2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5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</row>
    <row r="88" spans="5:38" ht="12.75">
      <c r="E88" s="34"/>
      <c r="F88" s="24"/>
      <c r="G88" s="24"/>
      <c r="H88" s="24"/>
      <c r="I88" s="24"/>
      <c r="J88" s="24"/>
      <c r="K88" s="24"/>
      <c r="L88" s="24"/>
      <c r="M88" s="24"/>
      <c r="N88" s="2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5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</row>
    <row r="89" spans="5:38" ht="12.75">
      <c r="E89" s="34"/>
      <c r="F89" s="24"/>
      <c r="G89" s="24"/>
      <c r="H89" s="24"/>
      <c r="I89" s="24"/>
      <c r="J89" s="24"/>
      <c r="K89" s="24"/>
      <c r="L89" s="24"/>
      <c r="M89" s="24"/>
      <c r="N89" s="2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5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</row>
    <row r="90" spans="5:38" ht="12.75">
      <c r="E90" s="34"/>
      <c r="F90" s="24"/>
      <c r="G90" s="24"/>
      <c r="H90" s="24"/>
      <c r="I90" s="24"/>
      <c r="J90" s="24"/>
      <c r="K90" s="24"/>
      <c r="L90" s="24"/>
      <c r="M90" s="24"/>
      <c r="N90" s="2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5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</row>
    <row r="91" spans="5:38" ht="12.75">
      <c r="E91" s="34"/>
      <c r="F91" s="24"/>
      <c r="G91" s="24"/>
      <c r="H91" s="24"/>
      <c r="I91" s="24"/>
      <c r="J91" s="24"/>
      <c r="K91" s="24"/>
      <c r="L91" s="24"/>
      <c r="M91" s="24"/>
      <c r="N91" s="2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5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</row>
    <row r="92" spans="5:38" ht="12.75">
      <c r="E92" s="34"/>
      <c r="F92" s="24"/>
      <c r="G92" s="24"/>
      <c r="H92" s="24"/>
      <c r="I92" s="24"/>
      <c r="J92" s="24"/>
      <c r="K92" s="24"/>
      <c r="L92" s="24"/>
      <c r="M92" s="24"/>
      <c r="N92" s="2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5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</row>
    <row r="93" spans="5:38" ht="12.75">
      <c r="E93" s="34"/>
      <c r="F93" s="24"/>
      <c r="G93" s="24"/>
      <c r="H93" s="24"/>
      <c r="I93" s="24"/>
      <c r="J93" s="24"/>
      <c r="K93" s="24"/>
      <c r="L93" s="24"/>
      <c r="M93" s="24"/>
      <c r="N93" s="2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5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</row>
    <row r="94" spans="5:38" ht="12.75">
      <c r="E94" s="34"/>
      <c r="F94" s="24"/>
      <c r="G94" s="24"/>
      <c r="H94" s="24"/>
      <c r="I94" s="24"/>
      <c r="J94" s="24"/>
      <c r="K94" s="24"/>
      <c r="L94" s="24"/>
      <c r="M94" s="24"/>
      <c r="N94" s="2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5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</row>
    <row r="95" spans="5:38" ht="12.75">
      <c r="E95" s="34"/>
      <c r="F95" s="24"/>
      <c r="G95" s="24"/>
      <c r="H95" s="24"/>
      <c r="I95" s="24"/>
      <c r="J95" s="24"/>
      <c r="K95" s="24"/>
      <c r="L95" s="24"/>
      <c r="M95" s="24"/>
      <c r="N95" s="2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5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</row>
    <row r="96" spans="5:38" ht="12.75">
      <c r="E96" s="34"/>
      <c r="F96" s="24"/>
      <c r="G96" s="24"/>
      <c r="H96" s="24"/>
      <c r="I96" s="24"/>
      <c r="J96" s="24"/>
      <c r="K96" s="24"/>
      <c r="L96" s="24"/>
      <c r="M96" s="24"/>
      <c r="N96" s="2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5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</row>
    <row r="97" spans="5:38" ht="12.75">
      <c r="E97" s="34"/>
      <c r="F97" s="24"/>
      <c r="G97" s="24"/>
      <c r="H97" s="24"/>
      <c r="I97" s="24"/>
      <c r="J97" s="24"/>
      <c r="K97" s="24"/>
      <c r="L97" s="24"/>
      <c r="M97" s="24"/>
      <c r="N97" s="2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5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</row>
    <row r="98" spans="5:38" ht="12.75">
      <c r="E98" s="34"/>
      <c r="F98" s="24"/>
      <c r="G98" s="24"/>
      <c r="H98" s="24"/>
      <c r="I98" s="24"/>
      <c r="J98" s="24"/>
      <c r="K98" s="24"/>
      <c r="L98" s="24"/>
      <c r="M98" s="24"/>
      <c r="N98" s="2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5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</row>
    <row r="99" spans="5:38" ht="12.75">
      <c r="E99" s="34"/>
      <c r="F99" s="24"/>
      <c r="G99" s="24"/>
      <c r="H99" s="24"/>
      <c r="I99" s="24"/>
      <c r="J99" s="24"/>
      <c r="K99" s="24"/>
      <c r="L99" s="24"/>
      <c r="M99" s="24"/>
      <c r="N99" s="2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5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</row>
    <row r="100" spans="5:38" ht="12.75">
      <c r="E100" s="34"/>
      <c r="F100" s="24"/>
      <c r="G100" s="24"/>
      <c r="H100" s="24"/>
      <c r="I100" s="24"/>
      <c r="J100" s="24"/>
      <c r="K100" s="24"/>
      <c r="L100" s="24"/>
      <c r="M100" s="24"/>
      <c r="N100" s="2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5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</row>
    <row r="101" spans="5:38" ht="12.75">
      <c r="E101" s="34"/>
      <c r="F101" s="24"/>
      <c r="G101" s="24"/>
      <c r="H101" s="24"/>
      <c r="I101" s="24"/>
      <c r="J101" s="24"/>
      <c r="K101" s="24"/>
      <c r="L101" s="24"/>
      <c r="M101" s="24"/>
      <c r="N101" s="2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5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</row>
    <row r="102" spans="5:38" ht="12.75">
      <c r="E102" s="34"/>
      <c r="F102" s="24"/>
      <c r="G102" s="24"/>
      <c r="H102" s="24"/>
      <c r="I102" s="24"/>
      <c r="J102" s="24"/>
      <c r="K102" s="24"/>
      <c r="L102" s="24"/>
      <c r="M102" s="24"/>
      <c r="N102" s="2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5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</row>
    <row r="103" spans="5:38" ht="12.75">
      <c r="E103" s="34"/>
      <c r="F103" s="24"/>
      <c r="G103" s="24"/>
      <c r="H103" s="24"/>
      <c r="I103" s="24"/>
      <c r="J103" s="24"/>
      <c r="K103" s="24"/>
      <c r="L103" s="24"/>
      <c r="M103" s="24"/>
      <c r="N103" s="2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5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</row>
    <row r="104" spans="5:38" ht="12.75">
      <c r="E104" s="34"/>
      <c r="F104" s="24"/>
      <c r="G104" s="24"/>
      <c r="H104" s="24"/>
      <c r="I104" s="24"/>
      <c r="J104" s="24"/>
      <c r="K104" s="24"/>
      <c r="L104" s="24"/>
      <c r="M104" s="24"/>
      <c r="N104" s="2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5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</row>
    <row r="105" spans="5:38" ht="12.75">
      <c r="E105" s="34"/>
      <c r="F105" s="24"/>
      <c r="G105" s="24"/>
      <c r="H105" s="24"/>
      <c r="I105" s="24"/>
      <c r="J105" s="24"/>
      <c r="K105" s="24"/>
      <c r="L105" s="24"/>
      <c r="M105" s="24"/>
      <c r="N105" s="2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5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</row>
    <row r="106" spans="5:38" ht="12.75">
      <c r="E106" s="34"/>
      <c r="F106" s="24"/>
      <c r="G106" s="24"/>
      <c r="H106" s="24"/>
      <c r="I106" s="24"/>
      <c r="J106" s="24"/>
      <c r="K106" s="24"/>
      <c r="L106" s="24"/>
      <c r="M106" s="24"/>
      <c r="N106" s="2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5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</row>
    <row r="107" spans="5:38" ht="12.75">
      <c r="E107" s="34"/>
      <c r="F107" s="24"/>
      <c r="G107" s="24"/>
      <c r="H107" s="24"/>
      <c r="I107" s="24"/>
      <c r="J107" s="24"/>
      <c r="K107" s="24"/>
      <c r="L107" s="24"/>
      <c r="M107" s="24"/>
      <c r="N107" s="2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5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</row>
    <row r="108" spans="5:38" ht="12.75">
      <c r="E108" s="34"/>
      <c r="F108" s="24"/>
      <c r="G108" s="24"/>
      <c r="H108" s="24"/>
      <c r="I108" s="24"/>
      <c r="J108" s="24"/>
      <c r="K108" s="24"/>
      <c r="L108" s="24"/>
      <c r="M108" s="24"/>
      <c r="N108" s="2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5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</row>
    <row r="109" spans="5:38" ht="12.75">
      <c r="E109" s="34"/>
      <c r="F109" s="24"/>
      <c r="G109" s="24"/>
      <c r="H109" s="24"/>
      <c r="I109" s="24"/>
      <c r="J109" s="24"/>
      <c r="K109" s="24"/>
      <c r="L109" s="24"/>
      <c r="M109" s="24"/>
      <c r="N109" s="2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5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</row>
    <row r="110" spans="5:38" ht="12.75">
      <c r="E110" s="34"/>
      <c r="F110" s="24"/>
      <c r="G110" s="24"/>
      <c r="H110" s="24"/>
      <c r="I110" s="24"/>
      <c r="J110" s="24"/>
      <c r="K110" s="24"/>
      <c r="L110" s="24"/>
      <c r="M110" s="24"/>
      <c r="N110" s="2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5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</row>
    <row r="111" spans="5:38" ht="12.75">
      <c r="E111" s="34"/>
      <c r="F111" s="24"/>
      <c r="G111" s="24"/>
      <c r="H111" s="24"/>
      <c r="I111" s="24"/>
      <c r="J111" s="24"/>
      <c r="K111" s="24"/>
      <c r="L111" s="24"/>
      <c r="M111" s="24"/>
      <c r="N111" s="2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5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</row>
    <row r="112" spans="5:38" ht="12.75">
      <c r="E112" s="34"/>
      <c r="F112" s="24"/>
      <c r="G112" s="24"/>
      <c r="H112" s="24"/>
      <c r="I112" s="24"/>
      <c r="J112" s="24"/>
      <c r="K112" s="24"/>
      <c r="L112" s="24"/>
      <c r="M112" s="24"/>
      <c r="N112" s="2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5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</row>
    <row r="113" spans="5:38" ht="12.75">
      <c r="E113" s="34"/>
      <c r="F113" s="24"/>
      <c r="G113" s="24"/>
      <c r="H113" s="24"/>
      <c r="I113" s="24"/>
      <c r="J113" s="24"/>
      <c r="K113" s="24"/>
      <c r="L113" s="24"/>
      <c r="M113" s="24"/>
      <c r="N113" s="2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5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</row>
    <row r="114" spans="5:38" ht="12.75">
      <c r="E114" s="34"/>
      <c r="F114" s="24"/>
      <c r="G114" s="24"/>
      <c r="H114" s="24"/>
      <c r="I114" s="24"/>
      <c r="J114" s="24"/>
      <c r="K114" s="24"/>
      <c r="L114" s="24"/>
      <c r="M114" s="24"/>
      <c r="N114" s="2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5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</row>
    <row r="115" spans="5:38" ht="12.75">
      <c r="E115" s="34"/>
      <c r="F115" s="24"/>
      <c r="G115" s="24"/>
      <c r="H115" s="24"/>
      <c r="I115" s="24"/>
      <c r="J115" s="24"/>
      <c r="K115" s="24"/>
      <c r="L115" s="24"/>
      <c r="M115" s="24"/>
      <c r="N115" s="2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5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</row>
    <row r="116" spans="5:38" ht="12.75">
      <c r="E116" s="34"/>
      <c r="F116" s="24"/>
      <c r="G116" s="24"/>
      <c r="H116" s="24"/>
      <c r="I116" s="24"/>
      <c r="J116" s="24"/>
      <c r="K116" s="24"/>
      <c r="L116" s="24"/>
      <c r="M116" s="24"/>
      <c r="N116" s="2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5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</row>
    <row r="117" spans="5:38" ht="12.75">
      <c r="E117" s="34"/>
      <c r="F117" s="24"/>
      <c r="G117" s="24"/>
      <c r="H117" s="24"/>
      <c r="I117" s="24"/>
      <c r="J117" s="24"/>
      <c r="K117" s="24"/>
      <c r="L117" s="24"/>
      <c r="M117" s="24"/>
      <c r="N117" s="2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5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</row>
    <row r="118" spans="5:38" ht="12.75">
      <c r="E118" s="34"/>
      <c r="F118" s="24"/>
      <c r="G118" s="24"/>
      <c r="H118" s="24"/>
      <c r="I118" s="24"/>
      <c r="J118" s="24"/>
      <c r="K118" s="24"/>
      <c r="L118" s="24"/>
      <c r="M118" s="24"/>
      <c r="N118" s="2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5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</row>
    <row r="119" spans="5:38" ht="12.75">
      <c r="E119" s="34"/>
      <c r="F119" s="24"/>
      <c r="G119" s="24"/>
      <c r="H119" s="24"/>
      <c r="I119" s="24"/>
      <c r="J119" s="24"/>
      <c r="K119" s="24"/>
      <c r="L119" s="24"/>
      <c r="M119" s="24"/>
      <c r="N119" s="2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5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</row>
    <row r="120" spans="5:38" ht="12.75">
      <c r="E120" s="34"/>
      <c r="F120" s="24"/>
      <c r="G120" s="24"/>
      <c r="H120" s="24"/>
      <c r="I120" s="24"/>
      <c r="J120" s="24"/>
      <c r="K120" s="24"/>
      <c r="L120" s="24"/>
      <c r="M120" s="24"/>
      <c r="N120" s="2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5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</row>
    <row r="121" spans="5:38" ht="12.75">
      <c r="E121" s="34"/>
      <c r="F121" s="24"/>
      <c r="G121" s="24"/>
      <c r="H121" s="24"/>
      <c r="I121" s="24"/>
      <c r="J121" s="24"/>
      <c r="K121" s="24"/>
      <c r="L121" s="24"/>
      <c r="M121" s="24"/>
      <c r="N121" s="2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5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</row>
    <row r="122" spans="5:38" ht="12.75">
      <c r="E122" s="34"/>
      <c r="F122" s="24"/>
      <c r="G122" s="24"/>
      <c r="H122" s="24"/>
      <c r="I122" s="24"/>
      <c r="J122" s="24"/>
      <c r="K122" s="24"/>
      <c r="L122" s="24"/>
      <c r="M122" s="24"/>
      <c r="N122" s="2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5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</row>
    <row r="123" spans="5:38" ht="12.75">
      <c r="E123" s="34"/>
      <c r="F123" s="24"/>
      <c r="G123" s="24"/>
      <c r="H123" s="24"/>
      <c r="I123" s="24"/>
      <c r="J123" s="24"/>
      <c r="K123" s="24"/>
      <c r="L123" s="24"/>
      <c r="M123" s="24"/>
      <c r="N123" s="2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5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</row>
    <row r="124" spans="5:38" ht="12.75">
      <c r="E124" s="34"/>
      <c r="F124" s="24"/>
      <c r="G124" s="24"/>
      <c r="H124" s="24"/>
      <c r="I124" s="24"/>
      <c r="J124" s="24"/>
      <c r="K124" s="24"/>
      <c r="L124" s="24"/>
      <c r="M124" s="24"/>
      <c r="N124" s="2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5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</row>
    <row r="125" spans="5:38" ht="12.75">
      <c r="E125" s="34"/>
      <c r="F125" s="24"/>
      <c r="G125" s="24"/>
      <c r="H125" s="24"/>
      <c r="I125" s="24"/>
      <c r="J125" s="24"/>
      <c r="K125" s="24"/>
      <c r="L125" s="24"/>
      <c r="M125" s="24"/>
      <c r="N125" s="2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5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</row>
    <row r="126" spans="5:38" ht="12.75">
      <c r="E126" s="34"/>
      <c r="F126" s="24"/>
      <c r="G126" s="24"/>
      <c r="H126" s="24"/>
      <c r="I126" s="24"/>
      <c r="J126" s="24"/>
      <c r="K126" s="24"/>
      <c r="L126" s="24"/>
      <c r="M126" s="24"/>
      <c r="N126" s="2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5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</row>
    <row r="127" spans="5:38" ht="12.75">
      <c r="E127" s="34"/>
      <c r="F127" s="24"/>
      <c r="G127" s="24"/>
      <c r="H127" s="24"/>
      <c r="I127" s="24"/>
      <c r="J127" s="24"/>
      <c r="K127" s="24"/>
      <c r="L127" s="24"/>
      <c r="M127" s="24"/>
      <c r="N127" s="2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5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</row>
    <row r="128" spans="5:38" ht="12.75">
      <c r="E128" s="34"/>
      <c r="F128" s="24"/>
      <c r="G128" s="24"/>
      <c r="H128" s="24"/>
      <c r="I128" s="24"/>
      <c r="J128" s="24"/>
      <c r="K128" s="24"/>
      <c r="L128" s="24"/>
      <c r="M128" s="24"/>
      <c r="N128" s="2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5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</row>
    <row r="129" spans="5:38" ht="12.75">
      <c r="E129" s="34"/>
      <c r="F129" s="24"/>
      <c r="G129" s="24"/>
      <c r="H129" s="24"/>
      <c r="I129" s="24"/>
      <c r="J129" s="24"/>
      <c r="K129" s="24"/>
      <c r="L129" s="24"/>
      <c r="M129" s="24"/>
      <c r="N129" s="2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5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</row>
    <row r="130" spans="5:38" ht="12.75">
      <c r="E130" s="34"/>
      <c r="F130" s="24"/>
      <c r="G130" s="24"/>
      <c r="H130" s="24"/>
      <c r="I130" s="24"/>
      <c r="J130" s="24"/>
      <c r="K130" s="24"/>
      <c r="L130" s="24"/>
      <c r="M130" s="24"/>
      <c r="N130" s="2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5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</row>
    <row r="131" spans="5:38" ht="12.75">
      <c r="E131" s="34"/>
      <c r="F131" s="24"/>
      <c r="G131" s="24"/>
      <c r="H131" s="24"/>
      <c r="I131" s="24"/>
      <c r="J131" s="24"/>
      <c r="K131" s="24"/>
      <c r="L131" s="24"/>
      <c r="M131" s="24"/>
      <c r="N131" s="2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5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</row>
    <row r="132" spans="5:38" ht="12.75">
      <c r="E132" s="34"/>
      <c r="F132" s="24"/>
      <c r="G132" s="24"/>
      <c r="H132" s="24"/>
      <c r="I132" s="24"/>
      <c r="J132" s="24"/>
      <c r="K132" s="24"/>
      <c r="L132" s="24"/>
      <c r="M132" s="24"/>
      <c r="N132" s="2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5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</row>
    <row r="133" spans="5:38" ht="12.75">
      <c r="E133" s="34"/>
      <c r="F133" s="24"/>
      <c r="G133" s="24"/>
      <c r="H133" s="24"/>
      <c r="I133" s="24"/>
      <c r="J133" s="24"/>
      <c r="K133" s="24"/>
      <c r="L133" s="24"/>
      <c r="M133" s="24"/>
      <c r="N133" s="2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5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</row>
    <row r="134" spans="5:38" ht="12.75">
      <c r="E134" s="34"/>
      <c r="F134" s="24"/>
      <c r="G134" s="24"/>
      <c r="H134" s="24"/>
      <c r="I134" s="24"/>
      <c r="J134" s="24"/>
      <c r="K134" s="24"/>
      <c r="L134" s="24"/>
      <c r="M134" s="24"/>
      <c r="N134" s="2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5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</row>
    <row r="135" spans="5:38" ht="12.75">
      <c r="E135" s="34"/>
      <c r="F135" s="24"/>
      <c r="G135" s="24"/>
      <c r="H135" s="24"/>
      <c r="I135" s="24"/>
      <c r="J135" s="24"/>
      <c r="K135" s="24"/>
      <c r="L135" s="24"/>
      <c r="M135" s="24"/>
      <c r="N135" s="2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5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</row>
    <row r="136" spans="5:38" ht="12.75">
      <c r="E136" s="34"/>
      <c r="F136" s="24"/>
      <c r="G136" s="24"/>
      <c r="H136" s="24"/>
      <c r="I136" s="24"/>
      <c r="J136" s="24"/>
      <c r="K136" s="24"/>
      <c r="L136" s="24"/>
      <c r="M136" s="24"/>
      <c r="N136" s="2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5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</row>
    <row r="137" spans="5:38" ht="12.75">
      <c r="E137" s="34"/>
      <c r="F137" s="24"/>
      <c r="G137" s="24"/>
      <c r="H137" s="24"/>
      <c r="I137" s="24"/>
      <c r="J137" s="24"/>
      <c r="K137" s="24"/>
      <c r="L137" s="24"/>
      <c r="M137" s="24"/>
      <c r="N137" s="2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5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</row>
    <row r="138" spans="5:38" ht="12.75">
      <c r="E138" s="34"/>
      <c r="F138" s="24"/>
      <c r="G138" s="24"/>
      <c r="H138" s="24"/>
      <c r="I138" s="24"/>
      <c r="J138" s="24"/>
      <c r="K138" s="24"/>
      <c r="L138" s="24"/>
      <c r="M138" s="24"/>
      <c r="N138" s="2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5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</row>
    <row r="139" spans="5:38" ht="12.75">
      <c r="E139" s="34"/>
      <c r="F139" s="24"/>
      <c r="G139" s="24"/>
      <c r="H139" s="24"/>
      <c r="I139" s="24"/>
      <c r="J139" s="24"/>
      <c r="K139" s="24"/>
      <c r="L139" s="24"/>
      <c r="M139" s="24"/>
      <c r="N139" s="2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5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</row>
    <row r="140" spans="5:38" ht="12.75">
      <c r="E140" s="34"/>
      <c r="F140" s="24"/>
      <c r="G140" s="24"/>
      <c r="H140" s="24"/>
      <c r="I140" s="24"/>
      <c r="J140" s="24"/>
      <c r="K140" s="24"/>
      <c r="L140" s="24"/>
      <c r="M140" s="24"/>
      <c r="N140" s="2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5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</row>
    <row r="141" spans="5:38" ht="12.75">
      <c r="E141" s="34"/>
      <c r="F141" s="24"/>
      <c r="G141" s="24"/>
      <c r="H141" s="24"/>
      <c r="I141" s="24"/>
      <c r="J141" s="24"/>
      <c r="K141" s="24"/>
      <c r="L141" s="24"/>
      <c r="M141" s="24"/>
      <c r="N141" s="2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5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</row>
    <row r="142" spans="5:38" ht="12.75">
      <c r="E142" s="34"/>
      <c r="F142" s="24"/>
      <c r="G142" s="24"/>
      <c r="H142" s="24"/>
      <c r="I142" s="24"/>
      <c r="J142" s="24"/>
      <c r="K142" s="24"/>
      <c r="L142" s="24"/>
      <c r="M142" s="24"/>
      <c r="N142" s="2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5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</row>
    <row r="143" spans="5:38" ht="12.75">
      <c r="E143" s="34"/>
      <c r="F143" s="24"/>
      <c r="G143" s="24"/>
      <c r="H143" s="24"/>
      <c r="I143" s="24"/>
      <c r="J143" s="24"/>
      <c r="K143" s="24"/>
      <c r="L143" s="24"/>
      <c r="M143" s="24"/>
      <c r="N143" s="2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5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</row>
    <row r="144" spans="5:38" ht="12.75">
      <c r="E144" s="34"/>
      <c r="F144" s="24"/>
      <c r="G144" s="24"/>
      <c r="H144" s="24"/>
      <c r="I144" s="24"/>
      <c r="J144" s="24"/>
      <c r="K144" s="24"/>
      <c r="L144" s="24"/>
      <c r="M144" s="24"/>
      <c r="N144" s="2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5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</row>
    <row r="145" spans="5:38" ht="12.75">
      <c r="E145" s="34"/>
      <c r="F145" s="24"/>
      <c r="G145" s="24"/>
      <c r="H145" s="24"/>
      <c r="I145" s="24"/>
      <c r="J145" s="24"/>
      <c r="K145" s="24"/>
      <c r="L145" s="24"/>
      <c r="M145" s="24"/>
      <c r="N145" s="2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5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</row>
    <row r="146" spans="5:38" ht="12.75">
      <c r="E146" s="34"/>
      <c r="F146" s="24"/>
      <c r="G146" s="24"/>
      <c r="H146" s="24"/>
      <c r="I146" s="24"/>
      <c r="J146" s="24"/>
      <c r="K146" s="24"/>
      <c r="L146" s="24"/>
      <c r="M146" s="24"/>
      <c r="N146" s="2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5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</row>
    <row r="147" spans="5:38" ht="12.75">
      <c r="E147" s="34"/>
      <c r="F147" s="24"/>
      <c r="G147" s="24"/>
      <c r="H147" s="24"/>
      <c r="I147" s="24"/>
      <c r="J147" s="24"/>
      <c r="K147" s="24"/>
      <c r="L147" s="24"/>
      <c r="M147" s="24"/>
      <c r="N147" s="2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5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</row>
    <row r="148" spans="5:38" ht="12.75">
      <c r="E148" s="34"/>
      <c r="F148" s="24"/>
      <c r="G148" s="24"/>
      <c r="H148" s="24"/>
      <c r="I148" s="24"/>
      <c r="J148" s="24"/>
      <c r="K148" s="24"/>
      <c r="L148" s="24"/>
      <c r="M148" s="24"/>
      <c r="N148" s="2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5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</row>
    <row r="149" spans="5:38" ht="12.75">
      <c r="E149" s="34"/>
      <c r="F149" s="24"/>
      <c r="G149" s="24"/>
      <c r="H149" s="24"/>
      <c r="I149" s="24"/>
      <c r="J149" s="24"/>
      <c r="K149" s="24"/>
      <c r="L149" s="24"/>
      <c r="M149" s="24"/>
      <c r="N149" s="2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5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</row>
    <row r="150" spans="5:38" ht="12.75">
      <c r="E150" s="34"/>
      <c r="F150" s="24"/>
      <c r="G150" s="24"/>
      <c r="H150" s="24"/>
      <c r="I150" s="24"/>
      <c r="J150" s="24"/>
      <c r="K150" s="24"/>
      <c r="L150" s="24"/>
      <c r="M150" s="24"/>
      <c r="N150" s="2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5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</row>
    <row r="151" spans="5:38" ht="12.75">
      <c r="E151" s="34"/>
      <c r="F151" s="24"/>
      <c r="G151" s="24"/>
      <c r="H151" s="24"/>
      <c r="I151" s="24"/>
      <c r="J151" s="24"/>
      <c r="K151" s="24"/>
      <c r="L151" s="24"/>
      <c r="M151" s="24"/>
      <c r="N151" s="2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5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</row>
    <row r="152" spans="5:38" ht="12.75">
      <c r="E152" s="34"/>
      <c r="F152" s="24"/>
      <c r="G152" s="24"/>
      <c r="H152" s="24"/>
      <c r="I152" s="24"/>
      <c r="J152" s="24"/>
      <c r="K152" s="24"/>
      <c r="L152" s="24"/>
      <c r="M152" s="24"/>
      <c r="N152" s="2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5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</row>
    <row r="153" spans="5:38" ht="12.75">
      <c r="E153" s="34"/>
      <c r="F153" s="24"/>
      <c r="G153" s="24"/>
      <c r="H153" s="24"/>
      <c r="I153" s="24"/>
      <c r="J153" s="24"/>
      <c r="K153" s="24"/>
      <c r="L153" s="24"/>
      <c r="M153" s="24"/>
      <c r="N153" s="2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5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</row>
    <row r="154" spans="5:38" ht="12.75">
      <c r="E154" s="34"/>
      <c r="F154" s="24"/>
      <c r="G154" s="24"/>
      <c r="H154" s="24"/>
      <c r="I154" s="24"/>
      <c r="J154" s="24"/>
      <c r="K154" s="24"/>
      <c r="L154" s="24"/>
      <c r="M154" s="24"/>
      <c r="N154" s="2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5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</row>
    <row r="155" spans="5:38" ht="12.75">
      <c r="E155" s="34"/>
      <c r="F155" s="24"/>
      <c r="G155" s="24"/>
      <c r="H155" s="24"/>
      <c r="I155" s="24"/>
      <c r="J155" s="24"/>
      <c r="K155" s="24"/>
      <c r="L155" s="24"/>
      <c r="M155" s="24"/>
      <c r="N155" s="2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5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</row>
    <row r="156" spans="5:38" ht="12.75">
      <c r="E156" s="34"/>
      <c r="F156" s="24"/>
      <c r="G156" s="24"/>
      <c r="H156" s="24"/>
      <c r="I156" s="24"/>
      <c r="J156" s="24"/>
      <c r="K156" s="24"/>
      <c r="L156" s="24"/>
      <c r="M156" s="24"/>
      <c r="N156" s="2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5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</row>
    <row r="157" spans="5:38" ht="12.75">
      <c r="E157" s="34"/>
      <c r="F157" s="24"/>
      <c r="G157" s="24"/>
      <c r="H157" s="24"/>
      <c r="I157" s="24"/>
      <c r="J157" s="24"/>
      <c r="K157" s="24"/>
      <c r="L157" s="24"/>
      <c r="M157" s="24"/>
      <c r="N157" s="2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5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</row>
    <row r="158" spans="5:38" ht="12.75">
      <c r="E158" s="34"/>
      <c r="F158" s="24"/>
      <c r="G158" s="24"/>
      <c r="H158" s="24"/>
      <c r="I158" s="24"/>
      <c r="J158" s="24"/>
      <c r="K158" s="24"/>
      <c r="L158" s="24"/>
      <c r="M158" s="24"/>
      <c r="N158" s="2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5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</row>
    <row r="159" spans="5:38" ht="12.75">
      <c r="E159" s="34"/>
      <c r="F159" s="24"/>
      <c r="G159" s="24"/>
      <c r="H159" s="24"/>
      <c r="I159" s="24"/>
      <c r="J159" s="24"/>
      <c r="K159" s="24"/>
      <c r="L159" s="24"/>
      <c r="M159" s="24"/>
      <c r="N159" s="2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5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</row>
    <row r="160" spans="5:38" ht="12.75">
      <c r="E160" s="34"/>
      <c r="F160" s="24"/>
      <c r="G160" s="24"/>
      <c r="H160" s="24"/>
      <c r="I160" s="24"/>
      <c r="J160" s="24"/>
      <c r="K160" s="24"/>
      <c r="L160" s="24"/>
      <c r="M160" s="24"/>
      <c r="N160" s="2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5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</row>
    <row r="161" spans="5:38" ht="12.75">
      <c r="E161" s="34"/>
      <c r="F161" s="24"/>
      <c r="G161" s="24"/>
      <c r="H161" s="24"/>
      <c r="I161" s="24"/>
      <c r="J161" s="24"/>
      <c r="K161" s="24"/>
      <c r="L161" s="24"/>
      <c r="M161" s="24"/>
      <c r="N161" s="2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5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</row>
    <row r="162" spans="5:38" ht="12.75">
      <c r="E162" s="34"/>
      <c r="F162" s="24"/>
      <c r="G162" s="24"/>
      <c r="H162" s="24"/>
      <c r="I162" s="24"/>
      <c r="J162" s="24"/>
      <c r="K162" s="24"/>
      <c r="L162" s="24"/>
      <c r="M162" s="24"/>
      <c r="N162" s="2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5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</row>
    <row r="163" spans="5:38" ht="12.75">
      <c r="E163" s="34"/>
      <c r="F163" s="24"/>
      <c r="G163" s="24"/>
      <c r="H163" s="24"/>
      <c r="I163" s="24"/>
      <c r="J163" s="24"/>
      <c r="K163" s="24"/>
      <c r="L163" s="24"/>
      <c r="M163" s="24"/>
      <c r="N163" s="2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5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</row>
    <row r="164" spans="5:38" ht="12.75">
      <c r="E164" s="34"/>
      <c r="F164" s="24"/>
      <c r="G164" s="24"/>
      <c r="H164" s="24"/>
      <c r="I164" s="24"/>
      <c r="J164" s="24"/>
      <c r="K164" s="24"/>
      <c r="L164" s="24"/>
      <c r="M164" s="24"/>
      <c r="N164" s="2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5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</row>
    <row r="165" spans="5:38" ht="12.75">
      <c r="E165" s="34"/>
      <c r="F165" s="24"/>
      <c r="G165" s="24"/>
      <c r="H165" s="24"/>
      <c r="I165" s="24"/>
      <c r="J165" s="24"/>
      <c r="K165" s="24"/>
      <c r="L165" s="24"/>
      <c r="M165" s="24"/>
      <c r="N165" s="2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5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</row>
    <row r="166" spans="5:38" ht="12.75">
      <c r="E166" s="34"/>
      <c r="F166" s="24"/>
      <c r="G166" s="24"/>
      <c r="H166" s="24"/>
      <c r="I166" s="24"/>
      <c r="J166" s="24"/>
      <c r="K166" s="24"/>
      <c r="L166" s="24"/>
      <c r="M166" s="24"/>
      <c r="N166" s="2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5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</row>
    <row r="167" spans="5:38" ht="12.75">
      <c r="E167" s="34"/>
      <c r="F167" s="24"/>
      <c r="G167" s="24"/>
      <c r="H167" s="24"/>
      <c r="I167" s="24"/>
      <c r="J167" s="24"/>
      <c r="K167" s="24"/>
      <c r="L167" s="24"/>
      <c r="M167" s="24"/>
      <c r="N167" s="2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5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</row>
    <row r="168" spans="5:38" ht="12.75">
      <c r="E168" s="34"/>
      <c r="F168" s="24"/>
      <c r="G168" s="24"/>
      <c r="H168" s="24"/>
      <c r="I168" s="24"/>
      <c r="J168" s="24"/>
      <c r="K168" s="24"/>
      <c r="L168" s="24"/>
      <c r="M168" s="24"/>
      <c r="N168" s="2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5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</row>
    <row r="169" spans="5:38" ht="12.75">
      <c r="E169" s="34"/>
      <c r="F169" s="24"/>
      <c r="G169" s="24"/>
      <c r="H169" s="24"/>
      <c r="I169" s="24"/>
      <c r="J169" s="24"/>
      <c r="K169" s="24"/>
      <c r="L169" s="24"/>
      <c r="M169" s="24"/>
      <c r="N169" s="2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5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</row>
    <row r="170" spans="5:38" ht="12.75">
      <c r="E170" s="34"/>
      <c r="F170" s="24"/>
      <c r="G170" s="24"/>
      <c r="H170" s="24"/>
      <c r="I170" s="24"/>
      <c r="J170" s="24"/>
      <c r="K170" s="24"/>
      <c r="L170" s="24"/>
      <c r="M170" s="24"/>
      <c r="N170" s="2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5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</row>
    <row r="171" spans="5:38" ht="12.75">
      <c r="E171" s="34"/>
      <c r="F171" s="24"/>
      <c r="G171" s="24"/>
      <c r="H171" s="24"/>
      <c r="I171" s="24"/>
      <c r="J171" s="24"/>
      <c r="K171" s="24"/>
      <c r="L171" s="24"/>
      <c r="M171" s="24"/>
      <c r="N171" s="2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5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</row>
    <row r="172" spans="5:38" ht="12.75">
      <c r="E172" s="34"/>
      <c r="F172" s="24"/>
      <c r="G172" s="24"/>
      <c r="H172" s="24"/>
      <c r="I172" s="24"/>
      <c r="J172" s="24"/>
      <c r="K172" s="24"/>
      <c r="L172" s="24"/>
      <c r="M172" s="24"/>
      <c r="N172" s="2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5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</row>
    <row r="173" spans="5:38" ht="12.75">
      <c r="E173" s="34"/>
      <c r="F173" s="24"/>
      <c r="G173" s="24"/>
      <c r="H173" s="24"/>
      <c r="I173" s="24"/>
      <c r="J173" s="24"/>
      <c r="K173" s="24"/>
      <c r="L173" s="24"/>
      <c r="M173" s="24"/>
      <c r="N173" s="2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5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</row>
    <row r="174" spans="5:38" ht="12.75">
      <c r="E174" s="34"/>
      <c r="F174" s="24"/>
      <c r="G174" s="24"/>
      <c r="H174" s="24"/>
      <c r="I174" s="24"/>
      <c r="J174" s="24"/>
      <c r="K174" s="24"/>
      <c r="L174" s="24"/>
      <c r="M174" s="24"/>
      <c r="N174" s="2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5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</row>
    <row r="175" spans="5:38" ht="12.75">
      <c r="E175" s="34"/>
      <c r="F175" s="24"/>
      <c r="G175" s="24"/>
      <c r="H175" s="24"/>
      <c r="I175" s="24"/>
      <c r="J175" s="24"/>
      <c r="K175" s="24"/>
      <c r="L175" s="24"/>
      <c r="M175" s="24"/>
      <c r="N175" s="2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5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</row>
    <row r="176" spans="5:38" ht="12.75">
      <c r="E176" s="34"/>
      <c r="F176" s="24"/>
      <c r="G176" s="24"/>
      <c r="H176" s="24"/>
      <c r="I176" s="24"/>
      <c r="J176" s="24"/>
      <c r="K176" s="24"/>
      <c r="L176" s="24"/>
      <c r="M176" s="24"/>
      <c r="N176" s="2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5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</row>
    <row r="177" spans="5:38" ht="12.75">
      <c r="E177" s="34"/>
      <c r="F177" s="24"/>
      <c r="G177" s="24"/>
      <c r="H177" s="24"/>
      <c r="I177" s="24"/>
      <c r="J177" s="24"/>
      <c r="K177" s="24"/>
      <c r="L177" s="24"/>
      <c r="M177" s="24"/>
      <c r="N177" s="2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5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</row>
    <row r="178" spans="5:38" ht="12.75">
      <c r="E178" s="34"/>
      <c r="F178" s="24"/>
      <c r="G178" s="24"/>
      <c r="H178" s="24"/>
      <c r="I178" s="24"/>
      <c r="J178" s="24"/>
      <c r="K178" s="24"/>
      <c r="L178" s="24"/>
      <c r="M178" s="24"/>
      <c r="N178" s="2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5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</row>
    <row r="179" spans="5:38" ht="12.75">
      <c r="E179" s="34"/>
      <c r="F179" s="24"/>
      <c r="G179" s="24"/>
      <c r="H179" s="24"/>
      <c r="I179" s="24"/>
      <c r="J179" s="24"/>
      <c r="K179" s="24"/>
      <c r="L179" s="24"/>
      <c r="M179" s="24"/>
      <c r="N179" s="2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5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</row>
    <row r="180" spans="5:38" ht="12.75">
      <c r="E180" s="34"/>
      <c r="F180" s="24"/>
      <c r="G180" s="24"/>
      <c r="H180" s="24"/>
      <c r="I180" s="24"/>
      <c r="J180" s="24"/>
      <c r="K180" s="24"/>
      <c r="L180" s="24"/>
      <c r="M180" s="24"/>
      <c r="N180" s="2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5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</row>
    <row r="181" spans="5:38" ht="12.75">
      <c r="E181" s="34"/>
      <c r="F181" s="24"/>
      <c r="G181" s="24"/>
      <c r="H181" s="24"/>
      <c r="I181" s="24"/>
      <c r="J181" s="24"/>
      <c r="K181" s="24"/>
      <c r="L181" s="24"/>
      <c r="M181" s="24"/>
      <c r="N181" s="2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5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</row>
    <row r="182" spans="5:38" ht="12.75">
      <c r="E182" s="34"/>
      <c r="F182" s="24"/>
      <c r="G182" s="24"/>
      <c r="H182" s="24"/>
      <c r="I182" s="24"/>
      <c r="J182" s="24"/>
      <c r="K182" s="24"/>
      <c r="L182" s="24"/>
      <c r="M182" s="24"/>
      <c r="N182" s="2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5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</row>
    <row r="183" spans="5:38" ht="12.75">
      <c r="E183" s="34"/>
      <c r="F183" s="24"/>
      <c r="G183" s="24"/>
      <c r="H183" s="24"/>
      <c r="I183" s="24"/>
      <c r="J183" s="24"/>
      <c r="K183" s="24"/>
      <c r="L183" s="24"/>
      <c r="M183" s="24"/>
      <c r="N183" s="2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5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</row>
    <row r="184" spans="5:38" ht="12.75">
      <c r="E184" s="34"/>
      <c r="F184" s="24"/>
      <c r="K184" s="24"/>
      <c r="L184" s="24"/>
      <c r="M184" s="24"/>
      <c r="N184" s="2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5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</row>
    <row r="185" spans="5:38" ht="12.75">
      <c r="E185" s="34"/>
      <c r="F185" s="24"/>
      <c r="K185" s="24"/>
      <c r="L185" s="24"/>
      <c r="M185" s="24"/>
      <c r="N185" s="2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5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</row>
    <row r="186" spans="5:38" ht="12.75">
      <c r="E186" s="34"/>
      <c r="F186" s="24"/>
      <c r="K186" s="24"/>
      <c r="L186" s="24"/>
      <c r="M186" s="24"/>
      <c r="N186" s="2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5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</row>
    <row r="187" spans="5:38" ht="12.75">
      <c r="E187" s="34"/>
      <c r="F187" s="24"/>
      <c r="K187" s="24"/>
      <c r="L187" s="24"/>
      <c r="M187" s="24"/>
      <c r="N187" s="2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5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</row>
    <row r="188" spans="5:38" ht="12.75">
      <c r="E188" s="34"/>
      <c r="F188" s="24"/>
      <c r="L188" s="24"/>
      <c r="M188" s="24"/>
      <c r="N188" s="2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5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</row>
    <row r="189" spans="5:38" ht="12.75">
      <c r="E189" s="34"/>
      <c r="F189" s="24"/>
      <c r="L189" s="24"/>
      <c r="M189" s="24"/>
      <c r="N189" s="2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5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</row>
    <row r="190" spans="5:38" ht="12.75">
      <c r="E190" s="34"/>
      <c r="F190" s="24"/>
      <c r="L190" s="24"/>
      <c r="M190" s="24"/>
      <c r="N190" s="2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5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</row>
    <row r="191" ht="12.75">
      <c r="E191" s="34"/>
    </row>
    <row r="192" ht="12.75">
      <c r="E192" s="34"/>
    </row>
    <row r="193" ht="12.75">
      <c r="E193" s="34"/>
    </row>
    <row r="194" ht="12.75">
      <c r="E194" s="34"/>
    </row>
  </sheetData>
  <sheetProtection sheet="1"/>
  <mergeCells count="2">
    <mergeCell ref="D12:D13"/>
    <mergeCell ref="B4:E5"/>
  </mergeCells>
  <conditionalFormatting sqref="B11">
    <cfRule type="expression" priority="12" dxfId="2" stopIfTrue="1">
      <formula>OR($D$9=$G$7,$D$9=$G$8)</formula>
    </cfRule>
  </conditionalFormatting>
  <conditionalFormatting sqref="D11">
    <cfRule type="expression" priority="13" dxfId="1" stopIfTrue="1">
      <formula>OR($D$9=$G$7,$D$9=$G$8)</formula>
    </cfRule>
  </conditionalFormatting>
  <conditionalFormatting sqref="D12:D13">
    <cfRule type="expression" priority="14" dxfId="0" stopIfTrue="1">
      <formula>AND(D9=X4,D11&lt;=$Z$5)</formula>
    </cfRule>
  </conditionalFormatting>
  <dataValidations count="4">
    <dataValidation type="decimal" allowBlank="1" showInputMessage="1" showErrorMessage="1" errorTitle="Out of valid range" error="Enter a value greater than 0 and up to 4000 kilometres." sqref="D11">
      <formula1>0.0000000001</formula1>
      <formula2>4000</formula2>
    </dataValidation>
    <dataValidation type="decimal" allowBlank="1" showInputMessage="1" showErrorMessage="1" errorTitle="Out of valid range" error="Select a speed between 2 and 1000 Mbps" sqref="D10">
      <formula1>2</formula1>
      <formula2>1000</formula2>
    </dataValidation>
    <dataValidation type="list" allowBlank="1" showInputMessage="1" showErrorMessage="1" sqref="F19">
      <formula1>$P$4:$Q$4</formula1>
    </dataValidation>
    <dataValidation type="list" allowBlank="1" showInputMessage="1" showErrorMessage="1" errorTitle="Invalid route category" error="Select options from drop down menu" sqref="D9">
      <formula1>$G$4:$G$10</formula1>
    </dataValidation>
  </dataValidations>
  <printOptions/>
  <pageMargins left="0.75" right="0.75" top="1" bottom="1" header="0.5" footer="0.5"/>
  <pageSetup horizontalDpi="600" verticalDpi="600" orientation="portrait" paperSize="9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cstew</dc:creator>
  <cp:keywords/>
  <dc:description/>
  <cp:lastModifiedBy>Guppy, Daniel</cp:lastModifiedBy>
  <dcterms:created xsi:type="dcterms:W3CDTF">2011-11-01T00:15:38Z</dcterms:created>
  <dcterms:modified xsi:type="dcterms:W3CDTF">2016-04-12T04:55:35Z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f">
    <vt:lpwstr>\\cbrvpwxfs01\home$\cstew\tfa - dtcs fad 0 dtcs pricing (D2012-00084750).xls</vt:lpwstr>
  </property>
  <property fmtid="{D5CDD505-2E9C-101B-9397-08002B2CF9AE}" pid="3" name="URI">
    <vt:lpwstr>8656994</vt:lpwstr>
  </property>
  <property fmtid="{D5CDD505-2E9C-101B-9397-08002B2CF9AE}" pid="4" name="currfile">
    <vt:lpwstr>\\cdchnas-evs02\home$\dgupp\2016 dtcs fad - final pricing calculator - april 2016 (D2016-00043374).xls</vt:lpwstr>
  </property>
</Properties>
</file>